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https://esait-my.sharepoint.com/personal/francesco_feliciani_esa_int/Documents/Documents/Temp/"/>
    </mc:Choice>
  </mc:AlternateContent>
  <xr:revisionPtr revIDLastSave="0" documentId="8_{B1287943-A856-4D31-B04A-B3E7C10E4E8C}" xr6:coauthVersionLast="47" xr6:coauthVersionMax="47" xr10:uidLastSave="{00000000-0000-0000-0000-000000000000}"/>
  <bookViews>
    <workbookView xWindow="-51720" yWindow="-120" windowWidth="51840" windowHeight="21120" activeTab="1" xr2:uid="{00000000-000D-0000-FFFF-FFFF00000000}"/>
  </bookViews>
  <sheets>
    <sheet name="Intro" sheetId="6" r:id="rId1"/>
    <sheet name="Combined profit and loss" sheetId="4" r:id="rId2"/>
    <sheet name="Help" sheetId="5" r:id="rId3"/>
  </sheets>
  <definedNames>
    <definedName name="_xlnm.Print_Area" localSheetId="1">'Combined profit and loss'!$L$4:$T$47,'Combined profit and loss'!$A$2:$I$45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 i="4" l="1"/>
  <c r="R7" i="4"/>
  <c r="R6" i="4" s="1"/>
  <c r="S7" i="4"/>
  <c r="S6" i="4" s="1"/>
  <c r="R40" i="4"/>
  <c r="R44" i="4" s="1"/>
  <c r="R46" i="4" s="1"/>
  <c r="S40" i="4"/>
  <c r="S44" i="4" s="1"/>
  <c r="R41" i="4"/>
  <c r="S41" i="4"/>
  <c r="R42" i="4"/>
  <c r="S42" i="4"/>
  <c r="R43" i="4"/>
  <c r="S43" i="4"/>
  <c r="R31" i="4"/>
  <c r="S31" i="4"/>
  <c r="R32" i="4"/>
  <c r="R35" i="4" s="1"/>
  <c r="S32" i="4"/>
  <c r="R33" i="4"/>
  <c r="S33" i="4"/>
  <c r="R34" i="4"/>
  <c r="S34" i="4"/>
  <c r="S35" i="4"/>
  <c r="R26" i="4"/>
  <c r="S26" i="4"/>
  <c r="R22" i="4"/>
  <c r="S22" i="4"/>
  <c r="R23" i="4"/>
  <c r="S23" i="4"/>
  <c r="R24" i="4"/>
  <c r="S24" i="4"/>
  <c r="R25" i="4"/>
  <c r="S25" i="4"/>
  <c r="G21" i="4"/>
  <c r="H38" i="4"/>
  <c r="I38" i="4"/>
  <c r="H32" i="4"/>
  <c r="I32" i="4"/>
  <c r="H30" i="4"/>
  <c r="I30" i="4"/>
  <c r="H28" i="4"/>
  <c r="I28" i="4"/>
  <c r="H26" i="4"/>
  <c r="I26" i="4"/>
  <c r="I21" i="4" l="1"/>
  <c r="S46" i="4"/>
  <c r="H21" i="4"/>
  <c r="D38" i="4"/>
  <c r="C38" i="4"/>
  <c r="N7" i="4" l="1"/>
  <c r="P40" i="4" l="1"/>
  <c r="Q40" i="4"/>
  <c r="P41" i="4"/>
  <c r="Q41" i="4"/>
  <c r="P42" i="4"/>
  <c r="Q42" i="4"/>
  <c r="P43" i="4"/>
  <c r="Q43" i="4"/>
  <c r="O43" i="4"/>
  <c r="O42" i="4"/>
  <c r="O41" i="4"/>
  <c r="O40" i="4"/>
  <c r="P31" i="4"/>
  <c r="Q31" i="4"/>
  <c r="P32" i="4"/>
  <c r="Q32" i="4"/>
  <c r="P33" i="4"/>
  <c r="Q33" i="4"/>
  <c r="P34" i="4"/>
  <c r="Q34" i="4"/>
  <c r="O34" i="4"/>
  <c r="O33" i="4"/>
  <c r="O32" i="4"/>
  <c r="O31" i="4"/>
  <c r="Q25" i="4"/>
  <c r="P25" i="4"/>
  <c r="O25" i="4"/>
  <c r="Q23" i="4"/>
  <c r="P23" i="4"/>
  <c r="O23" i="4"/>
  <c r="P22" i="4"/>
  <c r="Q22" i="4"/>
  <c r="P24" i="4"/>
  <c r="Q24" i="4"/>
  <c r="O24" i="4"/>
  <c r="O22" i="4"/>
  <c r="N6" i="4"/>
  <c r="M6" i="4"/>
  <c r="F32" i="4"/>
  <c r="G32" i="4"/>
  <c r="E32" i="4"/>
  <c r="F30" i="4"/>
  <c r="G30" i="4"/>
  <c r="F28" i="4"/>
  <c r="G28" i="4"/>
  <c r="F26" i="4"/>
  <c r="G26" i="4"/>
  <c r="F38" i="4" l="1"/>
  <c r="Q44" i="4"/>
  <c r="G38" i="4"/>
  <c r="P35" i="4"/>
  <c r="M8" i="4"/>
  <c r="N8" i="4"/>
  <c r="M9" i="4"/>
  <c r="N9" i="4"/>
  <c r="Q35" i="4"/>
  <c r="O35" i="4"/>
  <c r="Q26" i="4"/>
  <c r="P26" i="4"/>
  <c r="O26" i="4"/>
  <c r="E30" i="4"/>
  <c r="E28" i="4"/>
  <c r="E26" i="4"/>
  <c r="E38" i="4" s="1"/>
  <c r="E44" i="4" l="1"/>
  <c r="E43" i="4"/>
  <c r="E42" i="4"/>
  <c r="O44" i="4" l="1"/>
  <c r="O46" i="4" l="1"/>
  <c r="E21" i="4"/>
  <c r="O7" i="4" s="1"/>
  <c r="Q46" i="4"/>
  <c r="P44" i="4"/>
  <c r="P46" i="4" s="1"/>
  <c r="F21" i="4" l="1"/>
  <c r="P7" i="4" s="1"/>
  <c r="O9" i="4"/>
  <c r="O6" i="4"/>
  <c r="Q7" i="4" l="1"/>
  <c r="Q6" i="4" s="1"/>
  <c r="P6" i="4"/>
  <c r="P8" i="4" s="1"/>
  <c r="P9" i="4"/>
  <c r="O8" i="4"/>
  <c r="R9" i="4" l="1"/>
  <c r="S8" i="4"/>
  <c r="R8" i="4"/>
  <c r="S9" i="4"/>
  <c r="Q9" i="4"/>
  <c r="Q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Fausto Vieira</author>
  </authors>
  <commentList>
    <comment ref="J25" authorId="0" shapeId="0" xr:uid="{00000000-0006-0000-0100-000001000000}">
      <text>
        <r>
          <rPr>
            <b/>
            <sz val="9"/>
            <color indexed="81"/>
            <rFont val="Tahoma"/>
            <charset val="1"/>
          </rPr>
          <t>ESA:</t>
        </r>
        <r>
          <rPr>
            <sz val="9"/>
            <color indexed="81"/>
            <rFont val="Tahoma"/>
            <charset val="1"/>
          </rPr>
          <t xml:space="preserve">
Fraction of a person year</t>
        </r>
      </text>
    </comment>
    <comment ref="J27" authorId="0" shapeId="0" xr:uid="{00000000-0006-0000-0100-000002000000}">
      <text>
        <r>
          <rPr>
            <b/>
            <sz val="9"/>
            <color indexed="81"/>
            <rFont val="Tahoma"/>
            <charset val="1"/>
          </rPr>
          <t>ESA:</t>
        </r>
        <r>
          <rPr>
            <sz val="9"/>
            <color indexed="81"/>
            <rFont val="Tahoma"/>
            <charset val="1"/>
          </rPr>
          <t xml:space="preserve">
Support as sales grow</t>
        </r>
      </text>
    </comment>
    <comment ref="J34" authorId="0" shapeId="0" xr:uid="{00000000-0006-0000-0100-000003000000}">
      <text>
        <r>
          <rPr>
            <b/>
            <sz val="9"/>
            <color indexed="81"/>
            <rFont val="Tahoma"/>
            <charset val="1"/>
          </rPr>
          <t>ESA:</t>
        </r>
        <r>
          <rPr>
            <sz val="9"/>
            <color indexed="81"/>
            <rFont val="Tahoma"/>
            <charset val="1"/>
          </rPr>
          <t xml:space="preserve">
e.g. trade shows, online advertising</t>
        </r>
      </text>
    </comment>
    <comment ref="J35" authorId="0" shapeId="0" xr:uid="{00000000-0006-0000-0100-000004000000}">
      <text>
        <r>
          <rPr>
            <b/>
            <sz val="9"/>
            <color indexed="81"/>
            <rFont val="Tahoma"/>
            <charset val="1"/>
          </rPr>
          <t>ESA:</t>
        </r>
        <r>
          <rPr>
            <sz val="9"/>
            <color indexed="81"/>
            <rFont val="Tahoma"/>
            <charset val="1"/>
          </rPr>
          <t xml:space="preserve">
e.g. rent of office space, electricity, insurance, office IT services.</t>
        </r>
      </text>
    </comment>
    <comment ref="J36" authorId="0" shapeId="0" xr:uid="{00000000-0006-0000-0100-000005000000}">
      <text>
        <r>
          <rPr>
            <b/>
            <sz val="9"/>
            <color indexed="81"/>
            <rFont val="Tahoma"/>
            <charset val="1"/>
          </rPr>
          <t>ESA:</t>
        </r>
        <r>
          <rPr>
            <sz val="9"/>
            <color indexed="81"/>
            <rFont val="Tahoma"/>
            <charset val="1"/>
          </rPr>
          <t xml:space="preserve">
e.g. servers, buildings, satellites</t>
        </r>
      </text>
    </comment>
    <comment ref="J37" authorId="0" shapeId="0" xr:uid="{00000000-0006-0000-0100-000006000000}">
      <text>
        <r>
          <rPr>
            <b/>
            <sz val="9"/>
            <color indexed="81"/>
            <rFont val="Tahoma"/>
            <charset val="1"/>
          </rPr>
          <t>ESA:</t>
        </r>
        <r>
          <rPr>
            <sz val="9"/>
            <color indexed="81"/>
            <rFont val="Tahoma"/>
            <charset val="1"/>
          </rPr>
          <t xml:space="preserve">
ESA project costs</t>
        </r>
      </text>
    </comment>
  </commentList>
</comments>
</file>

<file path=xl/sharedStrings.xml><?xml version="1.0" encoding="utf-8"?>
<sst xmlns="http://schemas.openxmlformats.org/spreadsheetml/2006/main" count="124" uniqueCount="74">
  <si>
    <t>Cost per hour</t>
  </si>
  <si>
    <t>Management</t>
  </si>
  <si>
    <t>Marketing &amp; Advertising</t>
  </si>
  <si>
    <t>Human resources</t>
  </si>
  <si>
    <t>Other expenses</t>
  </si>
  <si>
    <t>Year</t>
  </si>
  <si>
    <t>Commercial</t>
  </si>
  <si>
    <t>Development</t>
  </si>
  <si>
    <t>Depreciating costs</t>
  </si>
  <si>
    <t>Technical support</t>
  </si>
  <si>
    <t>General costs and overheads</t>
  </si>
  <si>
    <t>Service type #1- Installlation and annual fee</t>
  </si>
  <si>
    <t>Costs of production and installation costs</t>
  </si>
  <si>
    <t>Units sold</t>
  </si>
  <si>
    <t>Name of service- Insert here</t>
  </si>
  <si>
    <t>Service type #2- Installlation and annual fee</t>
  </si>
  <si>
    <t>Service type #3- Installlation and annual fee</t>
  </si>
  <si>
    <t>ESA project price</t>
  </si>
  <si>
    <t>Units</t>
  </si>
  <si>
    <t>FTE</t>
  </si>
  <si>
    <t>Development costs after ESA project</t>
  </si>
  <si>
    <t>Income service 1</t>
  </si>
  <si>
    <t>Income Service 2</t>
  </si>
  <si>
    <t>Income service 3</t>
  </si>
  <si>
    <t>Cashflow with ESA</t>
  </si>
  <si>
    <t>Cashflow without ESA</t>
  </si>
  <si>
    <t>help</t>
  </si>
  <si>
    <t>Annual fee per year (cumulative)</t>
  </si>
  <si>
    <t>Costs of running service per year (cumulative)</t>
  </si>
  <si>
    <t>INCOME</t>
  </si>
  <si>
    <t>EXPENSES</t>
  </si>
  <si>
    <t>OPERATING PROFIT CALCULATOR</t>
  </si>
  <si>
    <t>Gross profit from sales of products/services</t>
  </si>
  <si>
    <t>Operating profit with ESA</t>
  </si>
  <si>
    <t>Sales</t>
  </si>
  <si>
    <t>Management employees</t>
  </si>
  <si>
    <t>Technical employees</t>
  </si>
  <si>
    <t>Marketing &amp; Advertising employees</t>
  </si>
  <si>
    <t>TOTAL EXPENSES</t>
  </si>
  <si>
    <t>Please enter information into the yellow cells. For more help see the help worksheet!</t>
  </si>
  <si>
    <t>What is this spreadsheet for?</t>
  </si>
  <si>
    <t>It allows a simple calculation of the project's profit and loss taking into account the development costs of the project and the selling price of the product or service.</t>
  </si>
  <si>
    <t>Since it is all on one worksheet changing any of the yellow cells will show an immediate effect on the profit and loss calculations (top right box) and the graph (top left).</t>
  </si>
  <si>
    <t>Development cost of ESA project</t>
  </si>
  <si>
    <t>Please click on the cells labelled "help". They contain examples of the kind of costs which should be placed in these cells.</t>
  </si>
  <si>
    <t xml:space="preserve">      Employment cost per year</t>
  </si>
  <si>
    <t>Help in using this spreadsheet</t>
  </si>
  <si>
    <t>Just fill in the cell "ESA project price" and the cell "Development cost  of ESA project"  into the column year labelled "Year 2".  Enter zero into "Year 1" column for these cells.</t>
  </si>
  <si>
    <t>What happens if the ESA project is planned to last only one year?</t>
  </si>
  <si>
    <t>Just add the ESA project cost for years one and two together and enter the total into the column labelled "Year 1". Take the ESA project costs for year 3 of the ESA project and place this into the column labelled "Year 2".
Its important that Year 3 is the year when you are going to sell your product and start generating revenue.</t>
  </si>
  <si>
    <t>What if the ESA project is planned to last three years?</t>
  </si>
  <si>
    <t>The service is a based upon a yearly fee, e.g. a software license</t>
  </si>
  <si>
    <t>Just enter a zero in the cell labelled "Initial installation cost"</t>
  </si>
  <si>
    <t>What are "General costs and overheads" and "Depreciation costs"?</t>
  </si>
  <si>
    <t>for a new product/service/system</t>
  </si>
  <si>
    <t>(for Business Application)</t>
  </si>
  <si>
    <t>Disclaimer:</t>
  </si>
  <si>
    <t xml:space="preserve">     The user takes full responsibility for the use of this workbook.  </t>
  </si>
  <si>
    <t xml:space="preserve">     There is no implied or explicit guarantee that this workbook generates</t>
  </si>
  <si>
    <t xml:space="preserve">     results to accurately reflect the viability of the proposed project.</t>
  </si>
  <si>
    <t>Initial installation fee</t>
  </si>
  <si>
    <t>Table 1. Sales of products/services</t>
  </si>
  <si>
    <t>Table 2. Profit and Loss</t>
  </si>
  <si>
    <t>Table 3. Human resource costs per year per full time employee</t>
  </si>
  <si>
    <t>Table 4. Operating profit</t>
  </si>
  <si>
    <t>Cashflow Forecast Workbook</t>
  </si>
  <si>
    <t xml:space="preserve">This workbook is designed to help you develop a cashflow forecast </t>
  </si>
  <si>
    <t>This Cashflow Forecast Tool is licensed under the ESA Software Community License – Type 3 - v1.1</t>
  </si>
  <si>
    <t>EUR</t>
  </si>
  <si>
    <t>i</t>
  </si>
  <si>
    <t>ii</t>
  </si>
  <si>
    <t>Total gross profit from sales of products/services</t>
  </si>
  <si>
    <t>Operating profit without ESA</t>
  </si>
  <si>
    <t>Version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</si>
</sst>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0"/>
      <color theme="1"/>
      <name val="Segoe UI"/>
      <family val="2"/>
    </font>
    <font>
      <b/>
      <sz val="11"/>
      <color theme="1"/>
      <name val="Arial"/>
      <family val="2"/>
    </font>
    <font>
      <sz val="11"/>
      <color theme="1"/>
      <name val="Segoe UI"/>
      <family val="2"/>
    </font>
    <font>
      <b/>
      <u/>
      <sz val="11"/>
      <color theme="1"/>
      <name val="Segoe UI"/>
      <family val="2"/>
    </font>
    <font>
      <b/>
      <sz val="11"/>
      <color theme="1"/>
      <name val="Segoe UI"/>
      <family val="2"/>
    </font>
    <font>
      <sz val="9"/>
      <color indexed="81"/>
      <name val="Tahoma"/>
      <charset val="1"/>
    </font>
    <font>
      <b/>
      <sz val="9"/>
      <color indexed="81"/>
      <name val="Tahoma"/>
      <charset val="1"/>
    </font>
    <font>
      <i/>
      <sz val="9"/>
      <color theme="1"/>
      <name val="Segoe UI"/>
      <family val="2"/>
    </font>
    <font>
      <sz val="11"/>
      <color theme="2" tint="-0.749992370372631"/>
      <name val="Calibri"/>
      <family val="2"/>
      <scheme val="minor"/>
    </font>
    <font>
      <u/>
      <sz val="11"/>
      <color theme="1"/>
      <name val="Calibri"/>
      <family val="2"/>
      <scheme val="minor"/>
    </font>
    <font>
      <u val="double"/>
      <sz val="14"/>
      <color theme="2" tint="-0.749992370372631"/>
      <name val="Segoe UI"/>
      <family val="2"/>
    </font>
    <font>
      <b/>
      <sz val="11"/>
      <color theme="1"/>
      <name val="Calibri"/>
      <family val="2"/>
      <scheme val="minor"/>
    </font>
    <font>
      <sz val="11"/>
      <color rgb="FF002060"/>
      <name val="Segoe UI"/>
      <family val="2"/>
    </font>
    <font>
      <b/>
      <sz val="22"/>
      <color theme="3"/>
      <name val="Arial"/>
      <family val="2"/>
    </font>
    <font>
      <sz val="10"/>
      <color theme="3"/>
      <name val="Arial"/>
      <family val="2"/>
    </font>
    <font>
      <i/>
      <sz val="10"/>
      <color theme="3"/>
      <name val="Arial"/>
      <family val="2"/>
    </font>
    <font>
      <b/>
      <sz val="12"/>
      <color theme="3"/>
      <name val="Arial"/>
      <family val="2"/>
    </font>
    <font>
      <sz val="11"/>
      <color theme="3"/>
      <name val="Calibri"/>
      <family val="2"/>
      <scheme val="minor"/>
    </font>
    <font>
      <b/>
      <sz val="10"/>
      <color theme="3"/>
      <name val="Arial"/>
      <family val="2"/>
    </font>
    <font>
      <u/>
      <sz val="10"/>
      <color theme="10"/>
      <name val="Arial"/>
      <family val="2"/>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FFEFEF"/>
        <bgColor indexed="64"/>
      </patternFill>
    </fill>
    <fill>
      <patternFill patternType="solid">
        <fgColor rgb="FFECECEC"/>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s>
  <cellStyleXfs count="2">
    <xf numFmtId="0" fontId="0" fillId="0" borderId="0"/>
    <xf numFmtId="0" fontId="20" fillId="0" borderId="0" applyNumberFormat="0" applyFill="0" applyBorder="0" applyAlignment="0" applyProtection="0"/>
  </cellStyleXfs>
  <cellXfs count="123">
    <xf numFmtId="0" fontId="0" fillId="0" borderId="0" xfId="0"/>
    <xf numFmtId="0" fontId="9" fillId="0" borderId="0" xfId="0" applyFont="1"/>
    <xf numFmtId="0" fontId="11" fillId="0" borderId="0" xfId="0" applyFont="1"/>
    <xf numFmtId="0" fontId="10" fillId="0" borderId="0" xfId="0" applyFont="1"/>
    <xf numFmtId="0" fontId="5" fillId="0" borderId="0" xfId="0" applyFont="1"/>
    <xf numFmtId="0" fontId="3" fillId="4" borderId="1" xfId="0" applyFont="1" applyFill="1" applyBorder="1"/>
    <xf numFmtId="0" fontId="3" fillId="7" borderId="4" xfId="0" applyFont="1" applyFill="1" applyBorder="1"/>
    <xf numFmtId="38" fontId="3" fillId="5" borderId="5" xfId="0" applyNumberFormat="1" applyFont="1" applyFill="1" applyBorder="1"/>
    <xf numFmtId="0" fontId="3" fillId="7" borderId="6" xfId="0" applyFont="1" applyFill="1" applyBorder="1"/>
    <xf numFmtId="38" fontId="3" fillId="5" borderId="7" xfId="0" applyNumberFormat="1" applyFont="1" applyFill="1" applyBorder="1"/>
    <xf numFmtId="0" fontId="2" fillId="0" borderId="0" xfId="0" applyFont="1"/>
    <xf numFmtId="0" fontId="3" fillId="0" borderId="0" xfId="0" applyFont="1"/>
    <xf numFmtId="0" fontId="3" fillId="0" borderId="1" xfId="0" applyFont="1" applyBorder="1"/>
    <xf numFmtId="0" fontId="5" fillId="0" borderId="2" xfId="0" applyFont="1" applyBorder="1"/>
    <xf numFmtId="0" fontId="3" fillId="5" borderId="1" xfId="0" applyFont="1" applyFill="1" applyBorder="1"/>
    <xf numFmtId="0" fontId="5" fillId="5" borderId="2" xfId="0" applyFont="1" applyFill="1" applyBorder="1" applyAlignment="1">
      <alignment horizontal="center"/>
    </xf>
    <xf numFmtId="0" fontId="3" fillId="4" borderId="4" xfId="0" applyFont="1" applyFill="1" applyBorder="1"/>
    <xf numFmtId="0" fontId="0" fillId="5" borderId="4" xfId="0" applyFill="1" applyBorder="1"/>
    <xf numFmtId="0" fontId="0" fillId="5" borderId="0" xfId="0" applyFill="1"/>
    <xf numFmtId="0" fontId="0" fillId="5" borderId="5" xfId="0" applyFill="1" applyBorder="1"/>
    <xf numFmtId="0" fontId="3" fillId="5" borderId="4" xfId="0" applyFont="1" applyFill="1" applyBorder="1"/>
    <xf numFmtId="0" fontId="3" fillId="3" borderId="4" xfId="0" applyFont="1" applyFill="1" applyBorder="1"/>
    <xf numFmtId="0" fontId="3" fillId="5" borderId="0" xfId="0" applyFont="1" applyFill="1"/>
    <xf numFmtId="3" fontId="3" fillId="5" borderId="5" xfId="0" applyNumberFormat="1" applyFont="1" applyFill="1" applyBorder="1"/>
    <xf numFmtId="0" fontId="3" fillId="0" borderId="4" xfId="0" applyFont="1" applyBorder="1"/>
    <xf numFmtId="0" fontId="3" fillId="6" borderId="4" xfId="0" applyFont="1" applyFill="1" applyBorder="1"/>
    <xf numFmtId="0" fontId="3" fillId="5" borderId="5" xfId="0" applyFont="1" applyFill="1" applyBorder="1"/>
    <xf numFmtId="0" fontId="8" fillId="0" borderId="0" xfId="0" applyFont="1" applyAlignment="1">
      <alignment horizontal="right" vertical="top"/>
    </xf>
    <xf numFmtId="0" fontId="1" fillId="0" borderId="0" xfId="0" applyFont="1"/>
    <xf numFmtId="38" fontId="3" fillId="7" borderId="5" xfId="0" applyNumberFormat="1" applyFont="1" applyFill="1" applyBorder="1"/>
    <xf numFmtId="0" fontId="0" fillId="7" borderId="7" xfId="0" applyFill="1" applyBorder="1"/>
    <xf numFmtId="0" fontId="5" fillId="5" borderId="1" xfId="0" applyFont="1" applyFill="1" applyBorder="1"/>
    <xf numFmtId="0" fontId="5" fillId="5" borderId="3" xfId="0" applyFont="1" applyFill="1" applyBorder="1"/>
    <xf numFmtId="0" fontId="3" fillId="0" borderId="2" xfId="0" applyFont="1" applyBorder="1"/>
    <xf numFmtId="0" fontId="0" fillId="5" borderId="2" xfId="0" applyFill="1" applyBorder="1"/>
    <xf numFmtId="0" fontId="0" fillId="5" borderId="3" xfId="0" applyFill="1" applyBorder="1"/>
    <xf numFmtId="0" fontId="3" fillId="5" borderId="4" xfId="0" applyFont="1" applyFill="1" applyBorder="1" applyAlignment="1">
      <alignment horizontal="left"/>
    </xf>
    <xf numFmtId="1" fontId="3" fillId="5" borderId="0" xfId="0" applyNumberFormat="1" applyFont="1" applyFill="1"/>
    <xf numFmtId="0" fontId="3" fillId="5" borderId="6" xfId="0" applyFont="1" applyFill="1" applyBorder="1" applyAlignment="1">
      <alignment horizontal="left"/>
    </xf>
    <xf numFmtId="0" fontId="3" fillId="5" borderId="7" xfId="0" applyFont="1" applyFill="1" applyBorder="1"/>
    <xf numFmtId="0" fontId="0" fillId="5" borderId="7" xfId="0" applyFill="1" applyBorder="1"/>
    <xf numFmtId="1" fontId="3" fillId="5" borderId="7" xfId="0" applyNumberFormat="1" applyFont="1" applyFill="1" applyBorder="1"/>
    <xf numFmtId="0" fontId="0" fillId="5" borderId="8" xfId="0" applyFill="1" applyBorder="1"/>
    <xf numFmtId="38" fontId="3" fillId="7" borderId="7" xfId="0" applyNumberFormat="1" applyFont="1" applyFill="1" applyBorder="1"/>
    <xf numFmtId="38" fontId="3" fillId="7" borderId="8" xfId="0" applyNumberFormat="1" applyFont="1" applyFill="1" applyBorder="1"/>
    <xf numFmtId="0" fontId="3" fillId="2" borderId="0" xfId="0" applyFont="1" applyFill="1" applyProtection="1">
      <protection locked="0"/>
    </xf>
    <xf numFmtId="0" fontId="3" fillId="2" borderId="5" xfId="0" applyFont="1" applyFill="1" applyBorder="1" applyProtection="1">
      <protection locked="0"/>
    </xf>
    <xf numFmtId="3" fontId="3" fillId="2" borderId="5" xfId="0" applyNumberFormat="1" applyFont="1" applyFill="1" applyBorder="1" applyProtection="1">
      <protection locked="0"/>
    </xf>
    <xf numFmtId="0" fontId="3" fillId="2" borderId="7" xfId="0" applyFont="1" applyFill="1" applyBorder="1" applyProtection="1">
      <protection locked="0"/>
    </xf>
    <xf numFmtId="0" fontId="3" fillId="2" borderId="4" xfId="0" applyFont="1" applyFill="1" applyBorder="1" applyProtection="1">
      <protection locked="0"/>
    </xf>
    <xf numFmtId="38" fontId="3" fillId="2" borderId="5" xfId="0" applyNumberFormat="1" applyFont="1" applyFill="1" applyBorder="1" applyProtection="1">
      <protection locked="0"/>
    </xf>
    <xf numFmtId="0" fontId="12" fillId="5" borderId="0" xfId="0" applyFont="1" applyFill="1"/>
    <xf numFmtId="0" fontId="5" fillId="5" borderId="0" xfId="0" applyFont="1" applyFill="1"/>
    <xf numFmtId="0" fontId="3" fillId="5" borderId="0" xfId="0" applyFont="1" applyFill="1" applyAlignment="1">
      <alignment wrapText="1"/>
    </xf>
    <xf numFmtId="0" fontId="13" fillId="5" borderId="0" xfId="0" applyFont="1" applyFill="1"/>
    <xf numFmtId="0" fontId="13" fillId="2" borderId="0" xfId="0" applyFont="1" applyFill="1"/>
    <xf numFmtId="0" fontId="0" fillId="2" borderId="0" xfId="0" applyFill="1"/>
    <xf numFmtId="0" fontId="14" fillId="5" borderId="12" xfId="0" applyFont="1" applyFill="1" applyBorder="1"/>
    <xf numFmtId="0" fontId="15" fillId="5" borderId="10" xfId="0" applyFont="1" applyFill="1" applyBorder="1"/>
    <xf numFmtId="0" fontId="15" fillId="5" borderId="13" xfId="0" applyFont="1" applyFill="1" applyBorder="1"/>
    <xf numFmtId="0" fontId="15" fillId="0" borderId="0" xfId="0" applyFont="1"/>
    <xf numFmtId="0" fontId="15" fillId="5" borderId="14" xfId="0" applyFont="1" applyFill="1" applyBorder="1"/>
    <xf numFmtId="0" fontId="15" fillId="5" borderId="0" xfId="0" applyFont="1" applyFill="1"/>
    <xf numFmtId="0" fontId="15" fillId="5" borderId="15" xfId="0" applyFont="1" applyFill="1" applyBorder="1"/>
    <xf numFmtId="0" fontId="16" fillId="5" borderId="0" xfId="0" applyFont="1" applyFill="1"/>
    <xf numFmtId="0" fontId="17" fillId="5" borderId="14" xfId="0" applyFont="1" applyFill="1" applyBorder="1"/>
    <xf numFmtId="0" fontId="19" fillId="5" borderId="12" xfId="0" applyFont="1" applyFill="1" applyBorder="1"/>
    <xf numFmtId="0" fontId="0" fillId="5" borderId="14" xfId="0" applyFill="1" applyBorder="1"/>
    <xf numFmtId="0" fontId="15" fillId="5" borderId="16" xfId="0" applyFont="1" applyFill="1" applyBorder="1"/>
    <xf numFmtId="0" fontId="15" fillId="5" borderId="9" xfId="0" applyFont="1" applyFill="1" applyBorder="1"/>
    <xf numFmtId="0" fontId="15" fillId="5" borderId="17" xfId="0" applyFont="1" applyFill="1" applyBorder="1"/>
    <xf numFmtId="0" fontId="0" fillId="5" borderId="16" xfId="0" applyFill="1" applyBorder="1"/>
    <xf numFmtId="0" fontId="0" fillId="5" borderId="9" xfId="0" applyFill="1" applyBorder="1"/>
    <xf numFmtId="0" fontId="20" fillId="0" borderId="0" xfId="1"/>
    <xf numFmtId="0" fontId="3" fillId="4" borderId="0" xfId="0" applyFont="1" applyFill="1" applyAlignment="1">
      <alignment horizontal="center"/>
    </xf>
    <xf numFmtId="3" fontId="3" fillId="5" borderId="0" xfId="0" applyNumberFormat="1" applyFont="1" applyFill="1"/>
    <xf numFmtId="3" fontId="3" fillId="2" borderId="0" xfId="0" applyNumberFormat="1" applyFont="1" applyFill="1" applyProtection="1">
      <protection locked="0"/>
    </xf>
    <xf numFmtId="38" fontId="3" fillId="5" borderId="0" xfId="0" applyNumberFormat="1" applyFont="1" applyFill="1"/>
    <xf numFmtId="38" fontId="3" fillId="2" borderId="0" xfId="0" applyNumberFormat="1" applyFont="1" applyFill="1" applyProtection="1">
      <protection locked="0"/>
    </xf>
    <xf numFmtId="38" fontId="3" fillId="7" borderId="0" xfId="0" applyNumberFormat="1" applyFont="1" applyFill="1"/>
    <xf numFmtId="0" fontId="3" fillId="4" borderId="0" xfId="0" applyFont="1" applyFill="1"/>
    <xf numFmtId="0" fontId="3" fillId="5" borderId="0" xfId="0" applyFont="1" applyFill="1" applyAlignment="1">
      <alignment horizontal="left" indent="1"/>
    </xf>
    <xf numFmtId="0" fontId="4" fillId="5" borderId="0" xfId="0" applyFont="1" applyFill="1"/>
    <xf numFmtId="0" fontId="5" fillId="5" borderId="0" xfId="0" applyFont="1" applyFill="1" applyAlignment="1">
      <alignment horizontal="left"/>
    </xf>
    <xf numFmtId="0" fontId="0" fillId="7" borderId="0" xfId="0" applyFill="1"/>
    <xf numFmtId="0" fontId="3" fillId="4" borderId="5" xfId="0" applyFont="1" applyFill="1" applyBorder="1" applyAlignment="1">
      <alignment horizontal="center"/>
    </xf>
    <xf numFmtId="0" fontId="3" fillId="4" borderId="14" xfId="0" applyFont="1" applyFill="1" applyBorder="1" applyAlignment="1">
      <alignment horizontal="center"/>
    </xf>
    <xf numFmtId="0" fontId="3" fillId="4" borderId="15" xfId="0" applyFont="1" applyFill="1" applyBorder="1" applyAlignment="1">
      <alignment horizontal="center"/>
    </xf>
    <xf numFmtId="0" fontId="0" fillId="5" borderId="15" xfId="0" applyFill="1" applyBorder="1"/>
    <xf numFmtId="0" fontId="3" fillId="5" borderId="14" xfId="0" applyFont="1" applyFill="1" applyBorder="1"/>
    <xf numFmtId="0" fontId="3" fillId="5" borderId="15" xfId="0" applyFont="1" applyFill="1" applyBorder="1"/>
    <xf numFmtId="3" fontId="3" fillId="2" borderId="14" xfId="0" applyNumberFormat="1" applyFont="1" applyFill="1" applyBorder="1" applyProtection="1">
      <protection locked="0"/>
    </xf>
    <xf numFmtId="3" fontId="3" fillId="2" borderId="15" xfId="0" applyNumberFormat="1" applyFont="1" applyFill="1" applyBorder="1" applyProtection="1">
      <protection locked="0"/>
    </xf>
    <xf numFmtId="38" fontId="3" fillId="0" borderId="0" xfId="0" applyNumberFormat="1" applyFont="1"/>
    <xf numFmtId="38" fontId="0" fillId="7" borderId="0" xfId="0" applyNumberFormat="1" applyFill="1"/>
    <xf numFmtId="0" fontId="3" fillId="4" borderId="12" xfId="0" applyFont="1" applyFill="1" applyBorder="1" applyAlignment="1">
      <alignment horizontal="center"/>
    </xf>
    <xf numFmtId="0" fontId="3" fillId="4" borderId="13" xfId="0" applyFont="1" applyFill="1" applyBorder="1" applyAlignment="1">
      <alignment horizontal="center"/>
    </xf>
    <xf numFmtId="38" fontId="3" fillId="5" borderId="14" xfId="0" applyNumberFormat="1" applyFont="1" applyFill="1" applyBorder="1"/>
    <xf numFmtId="38" fontId="3" fillId="5" borderId="15" xfId="0" applyNumberFormat="1" applyFont="1" applyFill="1" applyBorder="1"/>
    <xf numFmtId="0" fontId="3" fillId="4" borderId="10" xfId="0" applyFont="1" applyFill="1" applyBorder="1" applyAlignment="1">
      <alignment horizontal="center"/>
    </xf>
    <xf numFmtId="38" fontId="3" fillId="5" borderId="20" xfId="0" applyNumberFormat="1" applyFont="1" applyFill="1" applyBorder="1"/>
    <xf numFmtId="38" fontId="3" fillId="5" borderId="21" xfId="0" applyNumberFormat="1" applyFont="1" applyFill="1" applyBorder="1"/>
    <xf numFmtId="0" fontId="3" fillId="4" borderId="11" xfId="0" applyFont="1" applyFill="1" applyBorder="1" applyAlignment="1">
      <alignment horizontal="center"/>
    </xf>
    <xf numFmtId="0" fontId="0" fillId="0" borderId="4" xfId="0" applyBorder="1"/>
    <xf numFmtId="15" fontId="18" fillId="5" borderId="14" xfId="0" quotePrefix="1" applyNumberFormat="1" applyFont="1" applyFill="1" applyBorder="1" applyAlignment="1">
      <alignment horizontal="left"/>
    </xf>
    <xf numFmtId="0" fontId="18" fillId="5" borderId="0" xfId="0" quotePrefix="1" applyFont="1" applyFill="1" applyAlignment="1">
      <alignment horizontal="left"/>
    </xf>
    <xf numFmtId="0" fontId="12" fillId="0" borderId="1" xfId="0" applyFont="1" applyBorder="1" applyAlignment="1">
      <alignment horizontal="center"/>
    </xf>
    <xf numFmtId="0" fontId="12" fillId="0" borderId="3" xfId="0" applyFont="1" applyBorder="1" applyAlignment="1">
      <alignment horizontal="center"/>
    </xf>
    <xf numFmtId="0" fontId="12" fillId="0" borderId="2" xfId="0" applyFont="1" applyBorder="1" applyAlignment="1">
      <alignment horizont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 xfId="0" applyFont="1" applyBorder="1" applyAlignment="1">
      <alignment horizontal="center"/>
    </xf>
    <xf numFmtId="0" fontId="5" fillId="0" borderId="3" xfId="0" applyFont="1" applyBorder="1" applyAlignment="1">
      <alignment horizontal="center"/>
    </xf>
    <xf numFmtId="0" fontId="5" fillId="5" borderId="2" xfId="0" applyFont="1" applyFill="1" applyBorder="1" applyAlignment="1">
      <alignment horizontal="center"/>
    </xf>
    <xf numFmtId="0" fontId="5" fillId="5" borderId="3" xfId="0" applyFont="1" applyFill="1" applyBorder="1" applyAlignment="1">
      <alignment horizontal="center"/>
    </xf>
    <xf numFmtId="3" fontId="3" fillId="7" borderId="0" xfId="0" applyNumberFormat="1" applyFont="1" applyFill="1"/>
    <xf numFmtId="3" fontId="3" fillId="7" borderId="5" xfId="0" applyNumberFormat="1" applyFont="1" applyFill="1" applyBorder="1"/>
    <xf numFmtId="0" fontId="3" fillId="6" borderId="6" xfId="0" applyFont="1" applyFill="1" applyBorder="1"/>
    <xf numFmtId="3" fontId="3" fillId="6" borderId="20" xfId="0" applyNumberFormat="1" applyFont="1" applyFill="1" applyBorder="1"/>
    <xf numFmtId="3" fontId="3" fillId="6" borderId="21" xfId="0" applyNumberFormat="1" applyFont="1" applyFill="1" applyBorder="1"/>
    <xf numFmtId="3" fontId="3" fillId="6" borderId="7" xfId="0" applyNumberFormat="1" applyFont="1" applyFill="1" applyBorder="1"/>
    <xf numFmtId="3" fontId="3" fillId="6" borderId="8" xfId="0" applyNumberFormat="1" applyFont="1" applyFill="1" applyBorder="1"/>
    <xf numFmtId="0" fontId="0" fillId="0" borderId="7" xfId="0" applyFill="1" applyBorder="1"/>
  </cellXfs>
  <cellStyles count="2">
    <cellStyle name="Hyperlink" xfId="1" builtinId="8"/>
    <cellStyle name="Normal" xfId="0" builtinId="0"/>
  </cellStyles>
  <dxfs count="0"/>
  <tableStyles count="0" defaultTableStyle="TableStyleMedium2" defaultPivotStyle="PivotStyleLight16"/>
  <colors>
    <mruColors>
      <color rgb="FFFFEFEF"/>
      <color rgb="FFECECEC"/>
      <color rgb="FFE0FFD9"/>
      <color rgb="FFE7FFE8"/>
      <color rgb="FFFFC8C8"/>
      <color rgb="FFFFAFA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aseline="0">
                <a:latin typeface="Segoe UI" panose="020B0502040204020203" pitchFamily="34" charset="0"/>
                <a:cs typeface="Segoe UI" panose="020B0502040204020203" pitchFamily="34" charset="0"/>
              </a:rPr>
              <a:t>Operating Profit and Cashflow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426638639768196"/>
          <c:y val="0.16859816031370861"/>
          <c:w val="0.64328550921618544"/>
          <c:h val="0.65816417095261937"/>
        </c:manualLayout>
      </c:layout>
      <c:barChart>
        <c:barDir val="col"/>
        <c:grouping val="clustered"/>
        <c:varyColors val="0"/>
        <c:ser>
          <c:idx val="0"/>
          <c:order val="0"/>
          <c:tx>
            <c:strRef>
              <c:f>'Combined profit and loss'!$L$6</c:f>
              <c:strCache>
                <c:ptCount val="1"/>
                <c:pt idx="0">
                  <c:v>Operating profit with ESA</c:v>
                </c:pt>
              </c:strCache>
            </c:strRef>
          </c:tx>
          <c:spPr>
            <a:solidFill>
              <a:schemeClr val="accent6"/>
            </a:solidFill>
            <a:ln>
              <a:noFill/>
            </a:ln>
            <a:effectLst/>
          </c:spPr>
          <c:invertIfNegative val="0"/>
          <c:val>
            <c:numRef>
              <c:f>'Combined profit and loss'!$M$6:$S$6</c:f>
              <c:numCache>
                <c:formatCode>#,##0_);[Red]\(#,##0\)</c:formatCode>
                <c:ptCount val="7"/>
                <c:pt idx="0">
                  <c:v>-150000</c:v>
                </c:pt>
                <c:pt idx="1">
                  <c:v>-150000</c:v>
                </c:pt>
                <c:pt idx="2">
                  <c:v>-160000</c:v>
                </c:pt>
                <c:pt idx="3">
                  <c:v>-82000</c:v>
                </c:pt>
                <c:pt idx="4">
                  <c:v>54000</c:v>
                </c:pt>
                <c:pt idx="5">
                  <c:v>244000</c:v>
                </c:pt>
                <c:pt idx="6">
                  <c:v>594000</c:v>
                </c:pt>
              </c:numCache>
            </c:numRef>
          </c:val>
          <c:extLst>
            <c:ext xmlns:c16="http://schemas.microsoft.com/office/drawing/2014/chart" uri="{C3380CC4-5D6E-409C-BE32-E72D297353CC}">
              <c16:uniqueId val="{00000000-3317-40C2-A7E5-C7F7F106EEDA}"/>
            </c:ext>
          </c:extLst>
        </c:ser>
        <c:ser>
          <c:idx val="1"/>
          <c:order val="1"/>
          <c:tx>
            <c:strRef>
              <c:f>'Combined profit and loss'!$L$8</c:f>
              <c:strCache>
                <c:ptCount val="1"/>
                <c:pt idx="0">
                  <c:v>Cashflow with ESA</c:v>
                </c:pt>
              </c:strCache>
            </c:strRef>
          </c:tx>
          <c:spPr>
            <a:solidFill>
              <a:schemeClr val="accent5"/>
            </a:solidFill>
            <a:ln>
              <a:noFill/>
            </a:ln>
            <a:effectLst/>
          </c:spPr>
          <c:invertIfNegative val="0"/>
          <c:val>
            <c:numRef>
              <c:f>'Combined profit and loss'!$M$8:$S$8</c:f>
              <c:numCache>
                <c:formatCode>#,##0_);[Red]\(#,##0\)</c:formatCode>
                <c:ptCount val="7"/>
                <c:pt idx="0">
                  <c:v>-150000</c:v>
                </c:pt>
                <c:pt idx="1">
                  <c:v>-300000</c:v>
                </c:pt>
                <c:pt idx="2">
                  <c:v>-460000</c:v>
                </c:pt>
                <c:pt idx="3">
                  <c:v>-542000</c:v>
                </c:pt>
                <c:pt idx="4">
                  <c:v>-488000</c:v>
                </c:pt>
                <c:pt idx="5">
                  <c:v>-244000</c:v>
                </c:pt>
                <c:pt idx="6">
                  <c:v>350000</c:v>
                </c:pt>
              </c:numCache>
            </c:numRef>
          </c:val>
          <c:extLst>
            <c:ext xmlns:c16="http://schemas.microsoft.com/office/drawing/2014/chart" uri="{C3380CC4-5D6E-409C-BE32-E72D297353CC}">
              <c16:uniqueId val="{00000001-3317-40C2-A7E5-C7F7F106EEDA}"/>
            </c:ext>
          </c:extLst>
        </c:ser>
        <c:dLbls>
          <c:showLegendKey val="0"/>
          <c:showVal val="0"/>
          <c:showCatName val="0"/>
          <c:showSerName val="0"/>
          <c:showPercent val="0"/>
          <c:showBubbleSize val="0"/>
        </c:dLbls>
        <c:gapWidth val="219"/>
        <c:overlap val="-27"/>
        <c:axId val="503617464"/>
        <c:axId val="503619432"/>
      </c:barChart>
      <c:catAx>
        <c:axId val="503617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619432"/>
        <c:crosses val="autoZero"/>
        <c:auto val="1"/>
        <c:lblAlgn val="ctr"/>
        <c:lblOffset val="100"/>
        <c:noMultiLvlLbl val="0"/>
      </c:catAx>
      <c:valAx>
        <c:axId val="503619432"/>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617464"/>
        <c:crosses val="autoZero"/>
        <c:crossBetween val="between"/>
      </c:valAx>
      <c:spPr>
        <a:noFill/>
        <a:ln>
          <a:noFill/>
        </a:ln>
        <a:effectLst/>
      </c:spPr>
    </c:plotArea>
    <c:legend>
      <c:legendPos val="b"/>
      <c:layout>
        <c:manualLayout>
          <c:xMode val="edge"/>
          <c:yMode val="edge"/>
          <c:x val="0.7600664854281407"/>
          <c:y val="0.18653603993142476"/>
          <c:w val="0.23582756985430489"/>
          <c:h val="0.4666431508200203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aseline="0">
                <a:latin typeface="Segoe UI" panose="020B0502040204020203" pitchFamily="34" charset="0"/>
                <a:cs typeface="Segoe UI" panose="020B0502040204020203" pitchFamily="34" charset="0"/>
              </a:rPr>
              <a:t>Operating Profit and Cashflow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426638639768196"/>
          <c:y val="0.16859816031370861"/>
          <c:w val="0.64328550921618544"/>
          <c:h val="0.65816417095261937"/>
        </c:manualLayout>
      </c:layout>
      <c:barChart>
        <c:barDir val="col"/>
        <c:grouping val="clustered"/>
        <c:varyColors val="0"/>
        <c:ser>
          <c:idx val="0"/>
          <c:order val="0"/>
          <c:tx>
            <c:strRef>
              <c:f>'Combined profit and loss'!$L$6</c:f>
              <c:strCache>
                <c:ptCount val="1"/>
                <c:pt idx="0">
                  <c:v>Operating profit with ESA</c:v>
                </c:pt>
              </c:strCache>
            </c:strRef>
          </c:tx>
          <c:spPr>
            <a:solidFill>
              <a:schemeClr val="accent6"/>
            </a:solidFill>
            <a:ln>
              <a:noFill/>
            </a:ln>
            <a:effectLst/>
          </c:spPr>
          <c:invertIfNegative val="0"/>
          <c:val>
            <c:numRef>
              <c:f>'Combined profit and loss'!$M$6:$S$6</c:f>
              <c:numCache>
                <c:formatCode>#,##0_);[Red]\(#,##0\)</c:formatCode>
                <c:ptCount val="7"/>
                <c:pt idx="0">
                  <c:v>-150000</c:v>
                </c:pt>
                <c:pt idx="1">
                  <c:v>-150000</c:v>
                </c:pt>
                <c:pt idx="2">
                  <c:v>-160000</c:v>
                </c:pt>
                <c:pt idx="3">
                  <c:v>-82000</c:v>
                </c:pt>
                <c:pt idx="4">
                  <c:v>54000</c:v>
                </c:pt>
                <c:pt idx="5">
                  <c:v>244000</c:v>
                </c:pt>
                <c:pt idx="6">
                  <c:v>594000</c:v>
                </c:pt>
              </c:numCache>
            </c:numRef>
          </c:val>
          <c:extLst>
            <c:ext xmlns:c16="http://schemas.microsoft.com/office/drawing/2014/chart" uri="{C3380CC4-5D6E-409C-BE32-E72D297353CC}">
              <c16:uniqueId val="{00000000-3317-40C2-A7E5-C7F7F106EEDA}"/>
            </c:ext>
          </c:extLst>
        </c:ser>
        <c:ser>
          <c:idx val="1"/>
          <c:order val="1"/>
          <c:tx>
            <c:strRef>
              <c:f>'Combined profit and loss'!$L$8</c:f>
              <c:strCache>
                <c:ptCount val="1"/>
                <c:pt idx="0">
                  <c:v>Cashflow with ESA</c:v>
                </c:pt>
              </c:strCache>
            </c:strRef>
          </c:tx>
          <c:spPr>
            <a:solidFill>
              <a:schemeClr val="accent5"/>
            </a:solidFill>
            <a:ln>
              <a:noFill/>
            </a:ln>
            <a:effectLst/>
          </c:spPr>
          <c:invertIfNegative val="0"/>
          <c:val>
            <c:numRef>
              <c:f>'Combined profit and loss'!$M$8:$S$8</c:f>
              <c:numCache>
                <c:formatCode>#,##0_);[Red]\(#,##0\)</c:formatCode>
                <c:ptCount val="7"/>
                <c:pt idx="0">
                  <c:v>-150000</c:v>
                </c:pt>
                <c:pt idx="1">
                  <c:v>-300000</c:v>
                </c:pt>
                <c:pt idx="2">
                  <c:v>-460000</c:v>
                </c:pt>
                <c:pt idx="3">
                  <c:v>-542000</c:v>
                </c:pt>
                <c:pt idx="4">
                  <c:v>-488000</c:v>
                </c:pt>
                <c:pt idx="5">
                  <c:v>-244000</c:v>
                </c:pt>
                <c:pt idx="6">
                  <c:v>350000</c:v>
                </c:pt>
              </c:numCache>
            </c:numRef>
          </c:val>
          <c:extLst>
            <c:ext xmlns:c16="http://schemas.microsoft.com/office/drawing/2014/chart" uri="{C3380CC4-5D6E-409C-BE32-E72D297353CC}">
              <c16:uniqueId val="{00000001-3317-40C2-A7E5-C7F7F106EEDA}"/>
            </c:ext>
          </c:extLst>
        </c:ser>
        <c:dLbls>
          <c:showLegendKey val="0"/>
          <c:showVal val="0"/>
          <c:showCatName val="0"/>
          <c:showSerName val="0"/>
          <c:showPercent val="0"/>
          <c:showBubbleSize val="0"/>
        </c:dLbls>
        <c:gapWidth val="219"/>
        <c:overlap val="-27"/>
        <c:axId val="503617464"/>
        <c:axId val="503619432"/>
      </c:barChart>
      <c:catAx>
        <c:axId val="503617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619432"/>
        <c:crosses val="autoZero"/>
        <c:auto val="1"/>
        <c:lblAlgn val="ctr"/>
        <c:lblOffset val="100"/>
        <c:noMultiLvlLbl val="0"/>
      </c:catAx>
      <c:valAx>
        <c:axId val="503619432"/>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617464"/>
        <c:crosses val="autoZero"/>
        <c:crossBetween val="between"/>
      </c:valAx>
      <c:spPr>
        <a:noFill/>
        <a:ln>
          <a:noFill/>
        </a:ln>
        <a:effectLst/>
      </c:spPr>
    </c:plotArea>
    <c:legend>
      <c:legendPos val="b"/>
      <c:layout>
        <c:manualLayout>
          <c:xMode val="edge"/>
          <c:yMode val="edge"/>
          <c:x val="0.7600664854281407"/>
          <c:y val="0.18653603993142476"/>
          <c:w val="0.23582756985430489"/>
          <c:h val="0.4666431508200203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9</xdr:col>
      <xdr:colOff>542925</xdr:colOff>
      <xdr:row>1</xdr:row>
      <xdr:rowOff>85725</xdr:rowOff>
    </xdr:from>
    <xdr:to>
      <xdr:col>13</xdr:col>
      <xdr:colOff>411004</xdr:colOff>
      <xdr:row>5</xdr:row>
      <xdr:rowOff>142875</xdr:rowOff>
    </xdr:to>
    <xdr:pic>
      <xdr:nvPicPr>
        <xdr:cNvPr id="2" name="Picture 1" descr="ESA Dark Blue">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29325" y="276225"/>
          <a:ext cx="2302669" cy="981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28575</xdr:rowOff>
    </xdr:from>
    <xdr:to>
      <xdr:col>9</xdr:col>
      <xdr:colOff>1</xdr:colOff>
      <xdr:row>14</xdr:row>
      <xdr:rowOff>19051</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7932</xdr:rowOff>
    </xdr:from>
    <xdr:to>
      <xdr:col>9</xdr:col>
      <xdr:colOff>1</xdr:colOff>
      <xdr:row>14</xdr:row>
      <xdr:rowOff>313</xdr:rowOff>
    </xdr:to>
    <xdr:graphicFrame macro="">
      <xdr:nvGraphicFramePr>
        <xdr:cNvPr id="3" name="Chart 2">
          <a:extLst>
            <a:ext uri="{FF2B5EF4-FFF2-40B4-BE49-F238E27FC236}">
              <a16:creationId xmlns:a16="http://schemas.microsoft.com/office/drawing/2014/main" id="{D24C5A13-E48C-4B39-5EDD-24FAC9FDBBB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essr.esa.int/license/esa-software-community-license-type-3-v1-1"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2:P25"/>
  <sheetViews>
    <sheetView workbookViewId="0">
      <selection activeCell="U21" sqref="U21"/>
    </sheetView>
  </sheetViews>
  <sheetFormatPr defaultRowHeight="14.4" x14ac:dyDescent="0.55000000000000004"/>
  <sheetData>
    <row r="2" spans="3:16" ht="27.6" x14ac:dyDescent="0.95">
      <c r="C2" s="57" t="s">
        <v>65</v>
      </c>
      <c r="D2" s="58"/>
      <c r="E2" s="58"/>
      <c r="F2" s="58"/>
      <c r="G2" s="58"/>
      <c r="H2" s="58"/>
      <c r="I2" s="58"/>
      <c r="J2" s="58"/>
      <c r="K2" s="58"/>
      <c r="L2" s="58"/>
      <c r="M2" s="58"/>
      <c r="N2" s="59"/>
      <c r="O2" s="60"/>
      <c r="P2" s="60"/>
    </row>
    <row r="3" spans="3:16" x14ac:dyDescent="0.55000000000000004">
      <c r="C3" s="61"/>
      <c r="D3" s="62"/>
      <c r="E3" s="62"/>
      <c r="F3" s="62"/>
      <c r="G3" s="62"/>
      <c r="H3" s="62"/>
      <c r="I3" s="62"/>
      <c r="J3" s="62"/>
      <c r="K3" s="62"/>
      <c r="L3" s="62"/>
      <c r="M3" s="62"/>
      <c r="N3" s="63"/>
      <c r="O3" s="60"/>
      <c r="P3" s="60"/>
    </row>
    <row r="4" spans="3:16" x14ac:dyDescent="0.55000000000000004">
      <c r="C4" s="61"/>
      <c r="D4" s="62"/>
      <c r="E4" s="62"/>
      <c r="F4" s="62"/>
      <c r="G4" s="62"/>
      <c r="H4" s="62"/>
      <c r="I4" s="62"/>
      <c r="J4" s="62"/>
      <c r="K4" s="18"/>
      <c r="L4" s="62"/>
      <c r="M4" s="62"/>
      <c r="N4" s="63"/>
      <c r="O4" s="60"/>
      <c r="P4" s="60"/>
    </row>
    <row r="5" spans="3:16" x14ac:dyDescent="0.55000000000000004">
      <c r="C5" s="61"/>
      <c r="D5" s="62"/>
      <c r="E5" s="62"/>
      <c r="F5" s="62"/>
      <c r="G5" s="62"/>
      <c r="H5" s="62"/>
      <c r="I5" s="62"/>
      <c r="J5" s="62"/>
      <c r="K5" s="62"/>
      <c r="L5" s="62"/>
      <c r="M5" s="62"/>
      <c r="N5" s="63"/>
      <c r="O5" s="60"/>
      <c r="P5" s="60"/>
    </row>
    <row r="6" spans="3:16" x14ac:dyDescent="0.55000000000000004">
      <c r="C6" s="61" t="s">
        <v>66</v>
      </c>
      <c r="D6" s="62"/>
      <c r="E6" s="62"/>
      <c r="F6" s="62"/>
      <c r="G6" s="62"/>
      <c r="H6" s="62"/>
      <c r="I6" s="62"/>
      <c r="J6" s="64"/>
      <c r="K6" s="62"/>
      <c r="L6" s="62"/>
      <c r="M6" s="62"/>
      <c r="N6" s="63"/>
      <c r="O6" s="60"/>
      <c r="P6" s="60"/>
    </row>
    <row r="7" spans="3:16" x14ac:dyDescent="0.55000000000000004">
      <c r="C7" s="61" t="s">
        <v>54</v>
      </c>
      <c r="D7" s="62"/>
      <c r="E7" s="62"/>
      <c r="F7" s="62"/>
      <c r="G7" s="62"/>
      <c r="H7" s="62"/>
      <c r="I7" s="62"/>
      <c r="J7" s="64"/>
      <c r="K7" s="62"/>
      <c r="L7" s="62"/>
      <c r="M7" s="62"/>
      <c r="N7" s="63"/>
      <c r="O7" s="60"/>
      <c r="P7" s="60"/>
    </row>
    <row r="8" spans="3:16" x14ac:dyDescent="0.55000000000000004">
      <c r="C8" s="61"/>
      <c r="D8" s="62"/>
      <c r="E8" s="62"/>
      <c r="F8" s="62"/>
      <c r="G8" s="62"/>
      <c r="H8" s="18"/>
      <c r="I8" s="62"/>
      <c r="J8" s="64"/>
      <c r="K8" s="62"/>
      <c r="L8" s="62"/>
      <c r="M8" s="62"/>
      <c r="N8" s="63"/>
      <c r="O8" s="60"/>
      <c r="P8" s="60"/>
    </row>
    <row r="9" spans="3:16" x14ac:dyDescent="0.55000000000000004">
      <c r="C9" s="61"/>
      <c r="D9" s="62"/>
      <c r="E9" s="62"/>
      <c r="F9" s="62"/>
      <c r="G9" s="62"/>
      <c r="H9" s="62"/>
      <c r="I9" s="62"/>
      <c r="J9" s="62"/>
      <c r="K9" s="62"/>
      <c r="L9" s="62"/>
      <c r="M9" s="62"/>
      <c r="N9" s="63"/>
      <c r="O9" s="60"/>
      <c r="P9" s="60"/>
    </row>
    <row r="10" spans="3:16" x14ac:dyDescent="0.55000000000000004">
      <c r="C10" s="61"/>
      <c r="D10" s="62"/>
      <c r="E10" s="62"/>
      <c r="F10" s="62"/>
      <c r="G10" s="62"/>
      <c r="H10" s="62"/>
      <c r="I10" s="62"/>
      <c r="J10" s="62"/>
      <c r="K10" s="62"/>
      <c r="L10" s="62"/>
      <c r="M10" s="62"/>
      <c r="N10" s="63"/>
      <c r="O10" s="60"/>
      <c r="P10" s="60"/>
    </row>
    <row r="11" spans="3:16" x14ac:dyDescent="0.55000000000000004">
      <c r="C11" s="61"/>
      <c r="D11" s="62"/>
      <c r="E11" s="62"/>
      <c r="F11" s="62"/>
      <c r="G11" s="62"/>
      <c r="H11" s="62"/>
      <c r="I11" s="62"/>
      <c r="J11" s="62"/>
      <c r="K11" s="62"/>
      <c r="L11" s="62"/>
      <c r="M11" s="62"/>
      <c r="N11" s="63"/>
      <c r="O11" s="60"/>
      <c r="P11" s="60"/>
    </row>
    <row r="12" spans="3:16" x14ac:dyDescent="0.55000000000000004">
      <c r="C12" s="61"/>
      <c r="D12" s="62"/>
      <c r="E12" s="62"/>
      <c r="F12" s="62"/>
      <c r="G12" s="62"/>
      <c r="H12" s="62"/>
      <c r="I12" s="62"/>
      <c r="J12" s="62"/>
      <c r="K12" s="62"/>
      <c r="L12" s="62"/>
      <c r="M12" s="62"/>
      <c r="N12" s="63"/>
      <c r="O12" s="60"/>
      <c r="P12" s="60"/>
    </row>
    <row r="13" spans="3:16" x14ac:dyDescent="0.55000000000000004">
      <c r="C13" s="61"/>
      <c r="D13" s="62"/>
      <c r="E13" s="62"/>
      <c r="F13" s="62"/>
      <c r="G13" s="62"/>
      <c r="H13" s="62"/>
      <c r="I13" s="62"/>
      <c r="J13" s="62"/>
      <c r="K13" s="62"/>
      <c r="L13" s="62"/>
      <c r="M13" s="62"/>
      <c r="N13" s="63"/>
      <c r="O13" s="60"/>
      <c r="P13" s="60"/>
    </row>
    <row r="14" spans="3:16" x14ac:dyDescent="0.55000000000000004">
      <c r="C14" s="61"/>
      <c r="D14" s="62"/>
      <c r="E14" s="62"/>
      <c r="F14" s="62"/>
      <c r="G14" s="62"/>
      <c r="H14" s="62"/>
      <c r="I14" s="62"/>
      <c r="J14" s="62"/>
      <c r="K14" s="62"/>
      <c r="L14" s="62"/>
      <c r="M14" s="62"/>
      <c r="N14" s="63"/>
      <c r="O14" s="60"/>
      <c r="P14" s="60"/>
    </row>
    <row r="15" spans="3:16" ht="15.3" x14ac:dyDescent="0.55000000000000004">
      <c r="C15" s="65" t="s">
        <v>73</v>
      </c>
      <c r="D15" s="62"/>
      <c r="E15" s="62" t="s">
        <v>55</v>
      </c>
      <c r="F15" s="62"/>
      <c r="G15" s="62"/>
      <c r="H15" s="62"/>
      <c r="I15" s="62"/>
      <c r="J15" s="62"/>
      <c r="K15" s="62"/>
      <c r="L15" s="62"/>
      <c r="M15" s="62"/>
      <c r="N15" s="63"/>
      <c r="O15" s="60"/>
      <c r="P15" s="60"/>
    </row>
    <row r="16" spans="3:16" x14ac:dyDescent="0.55000000000000004">
      <c r="C16" s="104">
        <v>45596</v>
      </c>
      <c r="D16" s="105"/>
      <c r="E16" s="62"/>
      <c r="F16" s="62"/>
      <c r="G16" s="62"/>
      <c r="H16" s="62"/>
      <c r="I16" s="62"/>
      <c r="J16" s="62"/>
      <c r="K16" s="62"/>
      <c r="L16" s="62"/>
      <c r="M16" s="62"/>
      <c r="N16" s="63"/>
      <c r="O16" s="60"/>
      <c r="P16" s="60"/>
    </row>
    <row r="17" spans="3:16" ht="15.3" x14ac:dyDescent="0.55000000000000004">
      <c r="C17" s="65"/>
      <c r="D17" s="62"/>
      <c r="E17" s="62"/>
      <c r="F17" s="62"/>
      <c r="G17" s="62"/>
      <c r="H17" s="62"/>
      <c r="I17" s="62"/>
      <c r="J17" s="62"/>
      <c r="K17" s="62"/>
      <c r="L17" s="62"/>
      <c r="M17" s="62"/>
      <c r="N17" s="63"/>
      <c r="O17" s="60"/>
      <c r="P17" s="60"/>
    </row>
    <row r="18" spans="3:16" ht="15.3" x14ac:dyDescent="0.55000000000000004">
      <c r="C18" s="65"/>
      <c r="D18" s="66" t="s">
        <v>56</v>
      </c>
      <c r="E18" s="58"/>
      <c r="F18" s="58"/>
      <c r="G18" s="58"/>
      <c r="H18" s="58"/>
      <c r="I18" s="58"/>
      <c r="J18" s="59"/>
      <c r="K18" s="62"/>
      <c r="L18" s="62"/>
      <c r="M18" s="62"/>
      <c r="N18" s="63"/>
      <c r="O18" s="60"/>
      <c r="P18" s="60"/>
    </row>
    <row r="19" spans="3:16" x14ac:dyDescent="0.55000000000000004">
      <c r="C19" s="67"/>
      <c r="D19" s="61" t="s">
        <v>57</v>
      </c>
      <c r="E19" s="62"/>
      <c r="F19" s="62"/>
      <c r="G19" s="62"/>
      <c r="H19" s="62"/>
      <c r="I19" s="62"/>
      <c r="J19" s="63"/>
      <c r="K19" s="62"/>
      <c r="L19" s="62"/>
      <c r="M19" s="62"/>
      <c r="N19" s="63"/>
      <c r="O19" s="60"/>
      <c r="P19" s="60"/>
    </row>
    <row r="20" spans="3:16" x14ac:dyDescent="0.55000000000000004">
      <c r="C20" s="67"/>
      <c r="D20" s="61" t="s">
        <v>58</v>
      </c>
      <c r="E20" s="62"/>
      <c r="F20" s="62"/>
      <c r="G20" s="62"/>
      <c r="H20" s="62"/>
      <c r="I20" s="62"/>
      <c r="J20" s="63"/>
      <c r="K20" s="62"/>
      <c r="L20" s="62"/>
      <c r="M20" s="62"/>
      <c r="N20" s="63"/>
      <c r="O20" s="60"/>
      <c r="P20" s="60"/>
    </row>
    <row r="21" spans="3:16" x14ac:dyDescent="0.55000000000000004">
      <c r="C21" s="67"/>
      <c r="D21" s="68" t="s">
        <v>59</v>
      </c>
      <c r="E21" s="69"/>
      <c r="F21" s="69"/>
      <c r="G21" s="69"/>
      <c r="H21" s="69"/>
      <c r="I21" s="69"/>
      <c r="J21" s="70"/>
      <c r="K21" s="62"/>
      <c r="L21" s="62"/>
      <c r="M21" s="62"/>
      <c r="N21" s="63"/>
      <c r="O21" s="60"/>
      <c r="P21" s="60"/>
    </row>
    <row r="22" spans="3:16" x14ac:dyDescent="0.55000000000000004">
      <c r="C22" s="71"/>
      <c r="D22" s="72"/>
      <c r="E22" s="72"/>
      <c r="F22" s="72"/>
      <c r="G22" s="72"/>
      <c r="H22" s="72"/>
      <c r="I22" s="72"/>
      <c r="J22" s="69"/>
      <c r="K22" s="69"/>
      <c r="L22" s="69"/>
      <c r="M22" s="69"/>
      <c r="N22" s="70"/>
      <c r="O22" s="60"/>
      <c r="P22" s="60"/>
    </row>
    <row r="23" spans="3:16" x14ac:dyDescent="0.55000000000000004">
      <c r="C23" s="60"/>
      <c r="D23" s="60"/>
      <c r="E23" s="60"/>
      <c r="F23" s="60"/>
      <c r="G23" s="60"/>
      <c r="H23" s="60"/>
      <c r="I23" s="60"/>
      <c r="J23" s="60"/>
      <c r="K23" s="60"/>
      <c r="L23" s="60"/>
      <c r="M23" s="60"/>
      <c r="N23" s="60"/>
      <c r="O23" s="60"/>
      <c r="P23" s="60"/>
    </row>
    <row r="24" spans="3:16" x14ac:dyDescent="0.55000000000000004">
      <c r="C24" s="60"/>
      <c r="D24" s="60"/>
      <c r="E24" s="60"/>
      <c r="F24" s="60"/>
      <c r="G24" s="60"/>
      <c r="H24" s="60"/>
      <c r="I24" s="60"/>
      <c r="J24" s="60"/>
      <c r="K24" s="60"/>
      <c r="L24" s="60"/>
      <c r="M24" s="60"/>
      <c r="N24" s="60"/>
      <c r="O24" s="60"/>
      <c r="P24" s="60"/>
    </row>
    <row r="25" spans="3:16" x14ac:dyDescent="0.55000000000000004">
      <c r="C25" s="73" t="s">
        <v>67</v>
      </c>
      <c r="D25" s="60"/>
      <c r="E25" s="60"/>
      <c r="F25" s="60"/>
      <c r="G25" s="60"/>
      <c r="H25" s="60"/>
      <c r="I25" s="60"/>
      <c r="J25" s="60"/>
      <c r="K25" s="60"/>
      <c r="L25" s="60"/>
      <c r="M25" s="60"/>
      <c r="N25" s="60"/>
      <c r="O25" s="60"/>
      <c r="P25" s="60"/>
    </row>
  </sheetData>
  <mergeCells count="1">
    <mergeCell ref="C16:D16"/>
  </mergeCells>
  <hyperlinks>
    <hyperlink ref="C25" r:id="rId1" display="The FinForecastTool OPT ARTES is licensed under the ESA Software Community License – Type 3 - v1.1" xr:uid="{00000000-0004-0000-0000-000000000000}"/>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T84"/>
  <sheetViews>
    <sheetView tabSelected="1" zoomScale="130" zoomScaleNormal="130" workbookViewId="0">
      <selection activeCell="G25" sqref="G25"/>
    </sheetView>
  </sheetViews>
  <sheetFormatPr defaultColWidth="8.83984375" defaultRowHeight="14.4" x14ac:dyDescent="0.55000000000000004"/>
  <cols>
    <col min="1" max="1" width="45.83984375" customWidth="1"/>
    <col min="2" max="2" width="12.83984375" customWidth="1"/>
    <col min="3" max="9" width="10.68359375" customWidth="1"/>
    <col min="12" max="12" width="50.26171875" customWidth="1"/>
    <col min="13" max="13" width="11.41796875" customWidth="1"/>
    <col min="14" max="16" width="13.26171875" customWidth="1"/>
    <col min="17" max="17" width="10.68359375" bestFit="1" customWidth="1"/>
    <col min="18" max="18" width="10.68359375" customWidth="1"/>
    <col min="19" max="19" width="10.9453125" customWidth="1"/>
    <col min="21" max="21" width="10.15625" bestFit="1" customWidth="1"/>
  </cols>
  <sheetData>
    <row r="1" spans="1:20" ht="19.8" x14ac:dyDescent="0.8">
      <c r="E1" s="1"/>
      <c r="F1" s="1"/>
      <c r="G1" s="2" t="s">
        <v>31</v>
      </c>
      <c r="H1" s="2"/>
      <c r="I1" s="2"/>
      <c r="J1" s="3"/>
      <c r="K1" s="3"/>
    </row>
    <row r="3" spans="1:20" ht="14.7" thickBot="1" x14ac:dyDescent="0.6"/>
    <row r="4" spans="1:20" ht="16.5" thickBot="1" x14ac:dyDescent="0.75">
      <c r="L4" s="4" t="s">
        <v>64</v>
      </c>
      <c r="M4" s="106" t="s">
        <v>7</v>
      </c>
      <c r="N4" s="107"/>
      <c r="O4" s="106" t="s">
        <v>6</v>
      </c>
      <c r="P4" s="108"/>
      <c r="Q4" s="108"/>
      <c r="R4" s="108"/>
      <c r="S4" s="107"/>
    </row>
    <row r="5" spans="1:20" ht="16.2" x14ac:dyDescent="0.7">
      <c r="L5" s="5" t="s">
        <v>5</v>
      </c>
      <c r="M5" s="95" t="s">
        <v>69</v>
      </c>
      <c r="N5" s="96" t="s">
        <v>70</v>
      </c>
      <c r="O5" s="95">
        <v>1</v>
      </c>
      <c r="P5" s="99">
        <v>2</v>
      </c>
      <c r="Q5" s="99">
        <v>3</v>
      </c>
      <c r="R5" s="99">
        <v>4</v>
      </c>
      <c r="S5" s="102">
        <v>5</v>
      </c>
    </row>
    <row r="6" spans="1:20" ht="16.2" x14ac:dyDescent="0.7">
      <c r="L6" s="6" t="s">
        <v>33</v>
      </c>
      <c r="M6" s="97">
        <f>C22+M7</f>
        <v>-150000</v>
      </c>
      <c r="N6" s="98">
        <f>D22+N7</f>
        <v>-150000</v>
      </c>
      <c r="O6" s="97">
        <f>E22+O7</f>
        <v>-160000</v>
      </c>
      <c r="P6" s="77">
        <f>F22+P7</f>
        <v>-82000</v>
      </c>
      <c r="Q6" s="77">
        <f>G22+Q7</f>
        <v>54000</v>
      </c>
      <c r="R6" s="77">
        <f t="shared" ref="R6:S6" si="0">H22+R7</f>
        <v>244000</v>
      </c>
      <c r="S6" s="77">
        <f t="shared" si="0"/>
        <v>594000</v>
      </c>
      <c r="T6" s="103"/>
    </row>
    <row r="7" spans="1:20" ht="16.2" x14ac:dyDescent="0.7">
      <c r="L7" s="6" t="s">
        <v>72</v>
      </c>
      <c r="M7" s="97">
        <f>C21-SUM(C26,C28,C30,C32,C34,C35,C36,C37)</f>
        <v>-300000</v>
      </c>
      <c r="N7" s="98">
        <f>D21-SUM(D26,D28,D30,D32,D34,D35,D36,D37)</f>
        <v>-300000</v>
      </c>
      <c r="O7" s="97">
        <f>E21-SUM(E26,E28,E30,E32,E34,E35,E36,E37)</f>
        <v>-160000</v>
      </c>
      <c r="P7" s="77">
        <f>F21-SUM(F26,F28,F30,F32,F34,F35,F36,F37)</f>
        <v>-82000</v>
      </c>
      <c r="Q7" s="77">
        <f>G21-SUM(G26,G28,G30,G32,G34,G35,G36,G37)</f>
        <v>54000</v>
      </c>
      <c r="R7" s="77">
        <f t="shared" ref="R7:S7" si="1">H21-SUM(H26,H28,H30,H32,H34,H35,H36,H37)</f>
        <v>244000</v>
      </c>
      <c r="S7" s="77">
        <f t="shared" si="1"/>
        <v>594000</v>
      </c>
      <c r="T7" s="103"/>
    </row>
    <row r="8" spans="1:20" ht="16.2" x14ac:dyDescent="0.7">
      <c r="L8" s="6" t="s">
        <v>24</v>
      </c>
      <c r="M8" s="97">
        <f>SUM($M6:M6)</f>
        <v>-150000</v>
      </c>
      <c r="N8" s="98">
        <f>SUM($M6:N6)</f>
        <v>-300000</v>
      </c>
      <c r="O8" s="97">
        <f>SUM($M6:O6)</f>
        <v>-460000</v>
      </c>
      <c r="P8" s="77">
        <f>SUM($M6:P6)</f>
        <v>-542000</v>
      </c>
      <c r="Q8" s="77">
        <f>SUM($M6:Q6)</f>
        <v>-488000</v>
      </c>
      <c r="R8" s="77">
        <f>SUM($M6:R6)</f>
        <v>-244000</v>
      </c>
      <c r="S8" s="7">
        <f>SUM($M6:S6)</f>
        <v>350000</v>
      </c>
    </row>
    <row r="9" spans="1:20" ht="16.5" thickBot="1" x14ac:dyDescent="0.75">
      <c r="L9" s="8" t="s">
        <v>25</v>
      </c>
      <c r="M9" s="100">
        <f>SUM($M7:M7)</f>
        <v>-300000</v>
      </c>
      <c r="N9" s="101">
        <f>SUM($M7:N7)</f>
        <v>-600000</v>
      </c>
      <c r="O9" s="100">
        <f>SUM($M7:O7)</f>
        <v>-760000</v>
      </c>
      <c r="P9" s="9">
        <f>SUM($M7:P7)</f>
        <v>-842000</v>
      </c>
      <c r="Q9" s="9">
        <f>SUM($M7:Q7)</f>
        <v>-788000</v>
      </c>
      <c r="R9" s="9">
        <f>SUM($M7:R7)</f>
        <v>-544000</v>
      </c>
      <c r="S9" s="9">
        <f>SUM($M7:S7)</f>
        <v>50000</v>
      </c>
      <c r="T9" s="103"/>
    </row>
    <row r="15" spans="1:20" ht="16.2" x14ac:dyDescent="0.7">
      <c r="A15" s="55" t="s">
        <v>39</v>
      </c>
      <c r="B15" s="56"/>
      <c r="C15" s="56"/>
      <c r="D15" s="56"/>
    </row>
    <row r="16" spans="1:20" ht="16.5" thickBot="1" x14ac:dyDescent="0.75">
      <c r="A16" s="10" t="s">
        <v>62</v>
      </c>
      <c r="B16" s="10"/>
      <c r="C16" s="11"/>
      <c r="D16" s="11"/>
      <c r="E16" s="11"/>
      <c r="F16" s="11"/>
      <c r="G16" s="11"/>
      <c r="H16" s="11"/>
      <c r="I16" s="11"/>
      <c r="J16" s="11"/>
      <c r="K16" s="11"/>
      <c r="L16" s="10" t="s">
        <v>61</v>
      </c>
      <c r="M16" s="10"/>
      <c r="N16" s="11"/>
      <c r="O16" s="11"/>
      <c r="P16" s="11"/>
    </row>
    <row r="17" spans="1:19" ht="16.2" x14ac:dyDescent="0.7">
      <c r="A17" s="12"/>
      <c r="B17" s="13" t="s">
        <v>18</v>
      </c>
      <c r="C17" s="109" t="s">
        <v>7</v>
      </c>
      <c r="D17" s="110"/>
      <c r="E17" s="111" t="s">
        <v>6</v>
      </c>
      <c r="F17" s="111"/>
      <c r="G17" s="111"/>
      <c r="H17" s="111"/>
      <c r="I17" s="112"/>
      <c r="J17" s="11"/>
      <c r="K17" s="11"/>
      <c r="L17" s="14"/>
      <c r="M17" s="15" t="s">
        <v>18</v>
      </c>
      <c r="N17" s="15"/>
      <c r="O17" s="113" t="s">
        <v>6</v>
      </c>
      <c r="P17" s="113"/>
      <c r="Q17" s="113"/>
      <c r="R17" s="113"/>
      <c r="S17" s="114"/>
    </row>
    <row r="18" spans="1:19" ht="16.2" x14ac:dyDescent="0.7">
      <c r="A18" s="16" t="s">
        <v>5</v>
      </c>
      <c r="B18" s="80"/>
      <c r="C18" s="86">
        <v>-2</v>
      </c>
      <c r="D18" s="87">
        <v>-1</v>
      </c>
      <c r="E18" s="74">
        <v>1</v>
      </c>
      <c r="F18" s="74">
        <v>2</v>
      </c>
      <c r="G18" s="74">
        <v>3</v>
      </c>
      <c r="H18" s="74">
        <v>4</v>
      </c>
      <c r="I18" s="85">
        <v>5</v>
      </c>
      <c r="J18" s="11"/>
      <c r="K18" s="11"/>
      <c r="L18" s="16" t="s">
        <v>5</v>
      </c>
      <c r="M18" s="80"/>
      <c r="N18" s="80"/>
      <c r="O18" s="74">
        <v>1</v>
      </c>
      <c r="P18" s="74">
        <v>2</v>
      </c>
      <c r="Q18" s="74">
        <v>3</v>
      </c>
      <c r="R18" s="74">
        <v>4</v>
      </c>
      <c r="S18" s="85">
        <v>5</v>
      </c>
    </row>
    <row r="19" spans="1:19" ht="16.2" x14ac:dyDescent="0.7">
      <c r="A19" s="17"/>
      <c r="B19" s="18"/>
      <c r="C19" s="67"/>
      <c r="D19" s="88"/>
      <c r="E19" s="18"/>
      <c r="F19" s="18"/>
      <c r="G19" s="18"/>
      <c r="H19" s="18"/>
      <c r="I19" s="19"/>
      <c r="J19" s="11"/>
      <c r="K19" s="11"/>
      <c r="L19" s="20" t="s">
        <v>11</v>
      </c>
      <c r="M19" s="18"/>
      <c r="N19" s="77"/>
      <c r="O19" s="77"/>
      <c r="P19" s="77"/>
      <c r="Q19" s="77"/>
      <c r="R19" s="77"/>
      <c r="S19" s="7"/>
    </row>
    <row r="20" spans="1:19" ht="16.2" x14ac:dyDescent="0.7">
      <c r="A20" s="6" t="s">
        <v>29</v>
      </c>
      <c r="B20" s="22"/>
      <c r="C20" s="89"/>
      <c r="D20" s="90"/>
      <c r="E20" s="22"/>
      <c r="F20" s="22"/>
      <c r="G20" s="22"/>
      <c r="H20" s="22"/>
      <c r="I20" s="26"/>
      <c r="J20" s="11"/>
      <c r="K20" s="11"/>
      <c r="L20" s="49" t="s">
        <v>14</v>
      </c>
      <c r="M20" s="18"/>
      <c r="N20" s="77"/>
      <c r="O20" s="77"/>
      <c r="P20" s="77"/>
      <c r="Q20" s="77"/>
      <c r="R20" s="77"/>
      <c r="S20" s="7"/>
    </row>
    <row r="21" spans="1:19" ht="16.2" x14ac:dyDescent="0.7">
      <c r="A21" s="6" t="s">
        <v>32</v>
      </c>
      <c r="B21" s="81" t="s">
        <v>68</v>
      </c>
      <c r="C21" s="89"/>
      <c r="D21" s="90"/>
      <c r="E21" s="115">
        <f>SUM(O26,O35,O44)</f>
        <v>14000</v>
      </c>
      <c r="F21" s="115">
        <f>SUM(P26,P35,P44)</f>
        <v>97000</v>
      </c>
      <c r="G21" s="115">
        <f t="shared" ref="G21:I21" si="2">SUM(Q26,Q35,Q44)</f>
        <v>283000</v>
      </c>
      <c r="H21" s="115">
        <f t="shared" si="2"/>
        <v>481000</v>
      </c>
      <c r="I21" s="116">
        <f t="shared" si="2"/>
        <v>810000</v>
      </c>
      <c r="J21" s="11"/>
      <c r="K21" s="11"/>
      <c r="L21" s="24" t="s">
        <v>13</v>
      </c>
      <c r="M21" s="81" t="s">
        <v>34</v>
      </c>
      <c r="N21" s="93"/>
      <c r="O21" s="78">
        <v>10</v>
      </c>
      <c r="P21" s="78">
        <v>40</v>
      </c>
      <c r="Q21" s="78">
        <v>50</v>
      </c>
      <c r="R21" s="78">
        <v>70</v>
      </c>
      <c r="S21" s="50">
        <v>90</v>
      </c>
    </row>
    <row r="22" spans="1:19" ht="16.2" x14ac:dyDescent="0.7">
      <c r="A22" s="21" t="s">
        <v>17</v>
      </c>
      <c r="B22" s="81" t="s">
        <v>68</v>
      </c>
      <c r="C22" s="91">
        <v>150000</v>
      </c>
      <c r="D22" s="92">
        <v>150000</v>
      </c>
      <c r="E22" s="22"/>
      <c r="F22" s="22"/>
      <c r="G22" s="22"/>
      <c r="H22" s="22"/>
      <c r="I22" s="26"/>
      <c r="J22" s="11"/>
      <c r="K22" s="11"/>
      <c r="L22" s="21" t="s">
        <v>60</v>
      </c>
      <c r="M22" s="81" t="s">
        <v>68</v>
      </c>
      <c r="N22" s="78">
        <v>800</v>
      </c>
      <c r="O22" s="77">
        <f>$N22*O$21</f>
        <v>8000</v>
      </c>
      <c r="P22" s="77">
        <f>$N22*P$21</f>
        <v>32000</v>
      </c>
      <c r="Q22" s="77">
        <f>$N22*Q$21</f>
        <v>40000</v>
      </c>
      <c r="R22" s="77">
        <f>$N22*R$21</f>
        <v>56000</v>
      </c>
      <c r="S22" s="7">
        <f>$N22*S$21</f>
        <v>72000</v>
      </c>
    </row>
    <row r="23" spans="1:19" ht="16.2" x14ac:dyDescent="0.7">
      <c r="A23" s="25" t="s">
        <v>30</v>
      </c>
      <c r="B23" s="22"/>
      <c r="C23" s="89"/>
      <c r="D23" s="90"/>
      <c r="E23" s="22"/>
      <c r="F23" s="22"/>
      <c r="G23" s="22"/>
      <c r="H23" s="22"/>
      <c r="I23" s="26"/>
      <c r="J23" s="11"/>
      <c r="K23" s="11"/>
      <c r="L23" s="21" t="s">
        <v>27</v>
      </c>
      <c r="M23" s="81" t="s">
        <v>68</v>
      </c>
      <c r="N23" s="78">
        <v>800</v>
      </c>
      <c r="O23" s="77">
        <f>$N23*SUM($O$21:O$21)</f>
        <v>8000</v>
      </c>
      <c r="P23" s="77">
        <f>$N23*SUM($O$21:P$21)</f>
        <v>40000</v>
      </c>
      <c r="Q23" s="77">
        <f>$N23*SUM($O$21:Q$21)</f>
        <v>80000</v>
      </c>
      <c r="R23" s="77">
        <f>$N23*SUM($O$21:R$21)</f>
        <v>136000</v>
      </c>
      <c r="S23" s="7">
        <f>$N23*SUM($O$21:S$21)</f>
        <v>208000</v>
      </c>
    </row>
    <row r="24" spans="1:19" ht="16.2" x14ac:dyDescent="0.7">
      <c r="A24" s="25" t="s">
        <v>3</v>
      </c>
      <c r="B24" s="82"/>
      <c r="C24" s="89"/>
      <c r="D24" s="90"/>
      <c r="E24" s="22"/>
      <c r="F24" s="22"/>
      <c r="G24" s="22"/>
      <c r="H24" s="22"/>
      <c r="I24" s="26"/>
      <c r="J24" s="11"/>
      <c r="K24" s="11"/>
      <c r="L24" s="25" t="s">
        <v>12</v>
      </c>
      <c r="M24" s="81" t="s">
        <v>68</v>
      </c>
      <c r="N24" s="78">
        <v>1000</v>
      </c>
      <c r="O24" s="77">
        <f>$N24*O$21</f>
        <v>10000</v>
      </c>
      <c r="P24" s="77">
        <f>$N24*P$21</f>
        <v>40000</v>
      </c>
      <c r="Q24" s="77">
        <f>$N24*Q$21</f>
        <v>50000</v>
      </c>
      <c r="R24" s="77">
        <f>$N24*R$21</f>
        <v>70000</v>
      </c>
      <c r="S24" s="7">
        <f>$N24*S$21</f>
        <v>90000</v>
      </c>
    </row>
    <row r="25" spans="1:19" ht="16.2" x14ac:dyDescent="0.7">
      <c r="A25" s="25" t="s">
        <v>1</v>
      </c>
      <c r="B25" s="81" t="s">
        <v>19</v>
      </c>
      <c r="C25" s="89"/>
      <c r="D25" s="90"/>
      <c r="E25" s="45">
        <v>0.2</v>
      </c>
      <c r="F25" s="45">
        <v>0.2</v>
      </c>
      <c r="G25" s="45">
        <v>0.2</v>
      </c>
      <c r="H25" s="45">
        <v>0.2</v>
      </c>
      <c r="I25" s="46">
        <v>0.2</v>
      </c>
      <c r="J25" s="27" t="s">
        <v>26</v>
      </c>
      <c r="K25" s="11"/>
      <c r="L25" s="25" t="s">
        <v>28</v>
      </c>
      <c r="M25" s="81" t="s">
        <v>68</v>
      </c>
      <c r="N25" s="78">
        <v>300</v>
      </c>
      <c r="O25" s="77">
        <f>$N25*SUM($O$21:O$21)</f>
        <v>3000</v>
      </c>
      <c r="P25" s="77">
        <f>$N25*SUM($O$21:P$21)</f>
        <v>15000</v>
      </c>
      <c r="Q25" s="77">
        <f>$N25*SUM($O$21:Q$21)</f>
        <v>30000</v>
      </c>
      <c r="R25" s="77">
        <f>$N25*SUM($O$21:R$21)</f>
        <v>51000</v>
      </c>
      <c r="S25" s="7">
        <f>$N25*SUM($O$21:S$21)</f>
        <v>78000</v>
      </c>
    </row>
    <row r="26" spans="1:19" ht="16.2" x14ac:dyDescent="0.7">
      <c r="A26" s="25"/>
      <c r="B26" s="81" t="s">
        <v>68</v>
      </c>
      <c r="C26" s="89"/>
      <c r="D26" s="90"/>
      <c r="E26" s="75">
        <f>E25*$C$42</f>
        <v>30000</v>
      </c>
      <c r="F26" s="75">
        <f>F25*$C$42</f>
        <v>30000</v>
      </c>
      <c r="G26" s="75">
        <f>G25*$C$42</f>
        <v>30000</v>
      </c>
      <c r="H26" s="75">
        <f t="shared" ref="H26:I26" si="3">H25*$C$42</f>
        <v>30000</v>
      </c>
      <c r="I26" s="23">
        <f t="shared" si="3"/>
        <v>30000</v>
      </c>
      <c r="J26" s="28"/>
      <c r="K26" s="28"/>
      <c r="L26" s="6" t="s">
        <v>21</v>
      </c>
      <c r="M26" s="84"/>
      <c r="N26" s="79"/>
      <c r="O26" s="79">
        <f>SUM(O22:O23)-SUM(O24:O25)</f>
        <v>3000</v>
      </c>
      <c r="P26" s="79">
        <f t="shared" ref="P26:S26" si="4">SUM(P22:P23)-SUM(P24:P25)</f>
        <v>17000</v>
      </c>
      <c r="Q26" s="79">
        <f t="shared" si="4"/>
        <v>40000</v>
      </c>
      <c r="R26" s="79">
        <f t="shared" si="4"/>
        <v>71000</v>
      </c>
      <c r="S26" s="29">
        <f t="shared" si="4"/>
        <v>112000</v>
      </c>
    </row>
    <row r="27" spans="1:19" ht="16.2" x14ac:dyDescent="0.7">
      <c r="A27" s="25" t="s">
        <v>9</v>
      </c>
      <c r="B27" s="81" t="s">
        <v>19</v>
      </c>
      <c r="C27" s="89"/>
      <c r="D27" s="90"/>
      <c r="E27" s="45">
        <v>0.2</v>
      </c>
      <c r="F27" s="45">
        <v>0.2</v>
      </c>
      <c r="G27" s="45">
        <v>0.3</v>
      </c>
      <c r="H27" s="45">
        <v>0.3</v>
      </c>
      <c r="I27" s="46">
        <v>0.4</v>
      </c>
      <c r="J27" s="27" t="s">
        <v>26</v>
      </c>
      <c r="K27" s="28"/>
      <c r="L27" s="20"/>
      <c r="M27" s="18"/>
      <c r="N27" s="77"/>
      <c r="O27" s="77"/>
      <c r="P27" s="77"/>
      <c r="Q27" s="77"/>
      <c r="R27" s="77"/>
      <c r="S27" s="7"/>
    </row>
    <row r="28" spans="1:19" ht="16.2" x14ac:dyDescent="0.7">
      <c r="A28" s="25"/>
      <c r="B28" s="81" t="s">
        <v>68</v>
      </c>
      <c r="C28" s="89"/>
      <c r="D28" s="90"/>
      <c r="E28" s="75">
        <f>E27*$C$43</f>
        <v>20000</v>
      </c>
      <c r="F28" s="75">
        <f>F27*$C$43</f>
        <v>20000</v>
      </c>
      <c r="G28" s="75">
        <f>G27*$C$43</f>
        <v>30000</v>
      </c>
      <c r="H28" s="75">
        <f t="shared" ref="H28:I28" si="5">H27*$C$43</f>
        <v>30000</v>
      </c>
      <c r="I28" s="23">
        <f t="shared" si="5"/>
        <v>40000</v>
      </c>
      <c r="J28" s="28"/>
      <c r="K28" s="28"/>
      <c r="L28" s="24" t="s">
        <v>15</v>
      </c>
      <c r="M28" s="18"/>
      <c r="N28" s="77"/>
      <c r="O28" s="77"/>
      <c r="P28" s="77"/>
      <c r="Q28" s="77"/>
      <c r="R28" s="77"/>
      <c r="S28" s="7"/>
    </row>
    <row r="29" spans="1:19" ht="16.2" x14ac:dyDescent="0.7">
      <c r="A29" s="25" t="s">
        <v>20</v>
      </c>
      <c r="B29" s="81" t="s">
        <v>19</v>
      </c>
      <c r="C29" s="89"/>
      <c r="D29" s="90"/>
      <c r="E29" s="45">
        <v>0.2</v>
      </c>
      <c r="F29" s="45">
        <v>0.2</v>
      </c>
      <c r="G29" s="45">
        <v>0.2</v>
      </c>
      <c r="H29" s="45">
        <v>0.2</v>
      </c>
      <c r="I29" s="46">
        <v>0.1</v>
      </c>
      <c r="J29" s="28"/>
      <c r="K29" s="28"/>
      <c r="L29" s="49" t="s">
        <v>14</v>
      </c>
      <c r="M29" s="18"/>
      <c r="N29" s="77"/>
      <c r="O29" s="77"/>
      <c r="P29" s="77"/>
      <c r="Q29" s="77"/>
      <c r="R29" s="77"/>
      <c r="S29" s="7"/>
    </row>
    <row r="30" spans="1:19" ht="16.2" x14ac:dyDescent="0.7">
      <c r="A30" s="25"/>
      <c r="B30" s="81" t="s">
        <v>68</v>
      </c>
      <c r="C30" s="89"/>
      <c r="D30" s="90"/>
      <c r="E30" s="75">
        <f>E29*$C$43</f>
        <v>20000</v>
      </c>
      <c r="F30" s="75">
        <f>F29*$C$43</f>
        <v>20000</v>
      </c>
      <c r="G30" s="75">
        <f>G29*$C$43</f>
        <v>20000</v>
      </c>
      <c r="H30" s="75">
        <f t="shared" ref="H30:I30" si="6">H29*$C$43</f>
        <v>20000</v>
      </c>
      <c r="I30" s="23">
        <f t="shared" si="6"/>
        <v>10000</v>
      </c>
      <c r="J30" s="28"/>
      <c r="K30" s="28"/>
      <c r="L30" s="24" t="s">
        <v>13</v>
      </c>
      <c r="M30" s="81" t="s">
        <v>34</v>
      </c>
      <c r="N30" s="93"/>
      <c r="O30" s="78">
        <v>10</v>
      </c>
      <c r="P30" s="78">
        <v>50</v>
      </c>
      <c r="Q30" s="78">
        <v>90</v>
      </c>
      <c r="R30" s="78">
        <v>90</v>
      </c>
      <c r="S30" s="50">
        <v>100</v>
      </c>
    </row>
    <row r="31" spans="1:19" ht="16.2" x14ac:dyDescent="0.7">
      <c r="A31" s="25" t="s">
        <v>2</v>
      </c>
      <c r="B31" s="81" t="s">
        <v>19</v>
      </c>
      <c r="C31" s="89"/>
      <c r="D31" s="90"/>
      <c r="E31" s="45">
        <v>0.3</v>
      </c>
      <c r="F31" s="45">
        <v>0.3</v>
      </c>
      <c r="G31" s="45">
        <v>0.3</v>
      </c>
      <c r="H31" s="45">
        <v>0.4</v>
      </c>
      <c r="I31" s="46">
        <v>0.2</v>
      </c>
      <c r="J31" s="28"/>
      <c r="K31" s="28"/>
      <c r="L31" s="21" t="s">
        <v>60</v>
      </c>
      <c r="M31" s="81" t="s">
        <v>68</v>
      </c>
      <c r="N31" s="78">
        <v>0</v>
      </c>
      <c r="O31" s="77">
        <f>$N31*O$30</f>
        <v>0</v>
      </c>
      <c r="P31" s="77">
        <f>$N31*P$30</f>
        <v>0</v>
      </c>
      <c r="Q31" s="77">
        <f>$N31*Q$30</f>
        <v>0</v>
      </c>
      <c r="R31" s="77">
        <f>$N31*R$30</f>
        <v>0</v>
      </c>
      <c r="S31" s="7">
        <f>$N31*S$30</f>
        <v>0</v>
      </c>
    </row>
    <row r="32" spans="1:19" ht="16.2" x14ac:dyDescent="0.7">
      <c r="A32" s="25"/>
      <c r="B32" s="81" t="s">
        <v>68</v>
      </c>
      <c r="C32" s="89"/>
      <c r="D32" s="90"/>
      <c r="E32" s="75">
        <f>E31*$C$44</f>
        <v>24000</v>
      </c>
      <c r="F32" s="75">
        <f>F31*$C$44</f>
        <v>24000</v>
      </c>
      <c r="G32" s="75">
        <f>G31*$C$44</f>
        <v>24000</v>
      </c>
      <c r="H32" s="75">
        <f t="shared" ref="H32:I32" si="7">H31*$C$44</f>
        <v>32000</v>
      </c>
      <c r="I32" s="23">
        <f t="shared" si="7"/>
        <v>16000</v>
      </c>
      <c r="J32" s="28"/>
      <c r="K32" s="28"/>
      <c r="L32" s="21" t="s">
        <v>27</v>
      </c>
      <c r="M32" s="81" t="s">
        <v>68</v>
      </c>
      <c r="N32" s="78">
        <v>500</v>
      </c>
      <c r="O32" s="77">
        <f>$N32*SUM($O$30:O$30)</f>
        <v>5000</v>
      </c>
      <c r="P32" s="77">
        <f>$N32*SUM($O$30:P$30)</f>
        <v>30000</v>
      </c>
      <c r="Q32" s="77">
        <f>$N32*SUM($O$30:Q$30)</f>
        <v>75000</v>
      </c>
      <c r="R32" s="77">
        <f>$N32*SUM($O$30:R$30)</f>
        <v>120000</v>
      </c>
      <c r="S32" s="7">
        <f>$N32*SUM($O$30:S$30)</f>
        <v>170000</v>
      </c>
    </row>
    <row r="33" spans="1:19" ht="16.2" x14ac:dyDescent="0.7">
      <c r="A33" s="25" t="s">
        <v>4</v>
      </c>
      <c r="B33" s="83"/>
      <c r="C33" s="89"/>
      <c r="D33" s="90"/>
      <c r="E33" s="22"/>
      <c r="F33" s="22"/>
      <c r="G33" s="22"/>
      <c r="H33" s="22"/>
      <c r="I33" s="26"/>
      <c r="J33" s="28"/>
      <c r="K33" s="28"/>
      <c r="L33" s="25" t="s">
        <v>12</v>
      </c>
      <c r="M33" s="81" t="s">
        <v>68</v>
      </c>
      <c r="N33" s="78">
        <v>200</v>
      </c>
      <c r="O33" s="77">
        <f>$N33*O$30</f>
        <v>2000</v>
      </c>
      <c r="P33" s="77">
        <f>$N33*P$30</f>
        <v>10000</v>
      </c>
      <c r="Q33" s="77">
        <f>$N33*Q$30</f>
        <v>18000</v>
      </c>
      <c r="R33" s="77">
        <f>$N33*R$30</f>
        <v>18000</v>
      </c>
      <c r="S33" s="7">
        <f>$N33*S$30</f>
        <v>20000</v>
      </c>
    </row>
    <row r="34" spans="1:19" ht="16.2" x14ac:dyDescent="0.7">
      <c r="A34" s="25" t="s">
        <v>2</v>
      </c>
      <c r="B34" s="81" t="s">
        <v>68</v>
      </c>
      <c r="C34" s="89"/>
      <c r="D34" s="90"/>
      <c r="E34" s="76">
        <v>10000</v>
      </c>
      <c r="F34" s="76">
        <v>15000</v>
      </c>
      <c r="G34" s="76">
        <v>20000</v>
      </c>
      <c r="H34" s="76">
        <v>20000</v>
      </c>
      <c r="I34" s="47">
        <v>15000</v>
      </c>
      <c r="J34" s="27" t="s">
        <v>26</v>
      </c>
      <c r="K34" s="28"/>
      <c r="L34" s="25" t="s">
        <v>28</v>
      </c>
      <c r="M34" s="81" t="s">
        <v>68</v>
      </c>
      <c r="N34" s="78">
        <v>200</v>
      </c>
      <c r="O34" s="77">
        <f>$N34*SUM($O$30:O$30)</f>
        <v>2000</v>
      </c>
      <c r="P34" s="77">
        <f>$N34*SUM($O$30:P$30)</f>
        <v>12000</v>
      </c>
      <c r="Q34" s="77">
        <f>$N34*SUM($O$30:Q$30)</f>
        <v>30000</v>
      </c>
      <c r="R34" s="77">
        <f>$N34*SUM($O$30:R$30)</f>
        <v>48000</v>
      </c>
      <c r="S34" s="7">
        <f>$N34*SUM($O$30:S$30)</f>
        <v>68000</v>
      </c>
    </row>
    <row r="35" spans="1:19" ht="16.2" x14ac:dyDescent="0.7">
      <c r="A35" s="25" t="s">
        <v>10</v>
      </c>
      <c r="B35" s="81" t="s">
        <v>68</v>
      </c>
      <c r="C35" s="89"/>
      <c r="D35" s="90"/>
      <c r="E35" s="76">
        <v>50000</v>
      </c>
      <c r="F35" s="76">
        <v>50000</v>
      </c>
      <c r="G35" s="76">
        <v>75000</v>
      </c>
      <c r="H35" s="76">
        <v>75000</v>
      </c>
      <c r="I35" s="47">
        <v>75000</v>
      </c>
      <c r="J35" s="27" t="s">
        <v>26</v>
      </c>
      <c r="K35" s="28"/>
      <c r="L35" s="6" t="s">
        <v>22</v>
      </c>
      <c r="M35" s="84"/>
      <c r="N35" s="79"/>
      <c r="O35" s="79">
        <f>SUM(O31:O32)-SUM(O33:O34)</f>
        <v>1000</v>
      </c>
      <c r="P35" s="79">
        <f t="shared" ref="P35" si="8">SUM(P31:P32)-SUM(P33:P34)</f>
        <v>8000</v>
      </c>
      <c r="Q35" s="79">
        <f t="shared" ref="Q35" si="9">SUM(Q31:Q32)-SUM(Q33:Q34)</f>
        <v>27000</v>
      </c>
      <c r="R35" s="79">
        <f>SUM(R31:R32)-SUM(R33:R34)</f>
        <v>54000</v>
      </c>
      <c r="S35" s="29">
        <f t="shared" ref="S35" si="10">SUM(S31:S32)-SUM(S33:S34)</f>
        <v>82000</v>
      </c>
    </row>
    <row r="36" spans="1:19" ht="16.2" x14ac:dyDescent="0.7">
      <c r="A36" s="25" t="s">
        <v>8</v>
      </c>
      <c r="B36" s="81" t="s">
        <v>68</v>
      </c>
      <c r="C36" s="89"/>
      <c r="D36" s="90"/>
      <c r="E36" s="76">
        <v>20000</v>
      </c>
      <c r="F36" s="76">
        <v>20000</v>
      </c>
      <c r="G36" s="76">
        <v>30000</v>
      </c>
      <c r="H36" s="76">
        <v>30000</v>
      </c>
      <c r="I36" s="47">
        <v>30000</v>
      </c>
      <c r="J36" s="27" t="s">
        <v>26</v>
      </c>
      <c r="K36" s="28"/>
      <c r="L36" s="20"/>
      <c r="M36" s="18"/>
      <c r="N36" s="77"/>
      <c r="O36" s="77"/>
      <c r="P36" s="77"/>
      <c r="Q36" s="77"/>
      <c r="R36" s="77"/>
      <c r="S36" s="7"/>
    </row>
    <row r="37" spans="1:19" ht="16.2" x14ac:dyDescent="0.7">
      <c r="A37" s="25" t="s">
        <v>43</v>
      </c>
      <c r="B37" s="81" t="s">
        <v>68</v>
      </c>
      <c r="C37" s="91">
        <v>300000</v>
      </c>
      <c r="D37" s="92">
        <v>300000</v>
      </c>
      <c r="E37" s="22"/>
      <c r="F37" s="22"/>
      <c r="G37" s="22"/>
      <c r="H37" s="22"/>
      <c r="I37" s="26"/>
      <c r="J37" s="27" t="s">
        <v>26</v>
      </c>
      <c r="K37" s="28"/>
      <c r="L37" s="24" t="s">
        <v>16</v>
      </c>
      <c r="M37" s="18"/>
      <c r="N37" s="77"/>
      <c r="O37" s="77"/>
      <c r="P37" s="77"/>
      <c r="Q37" s="77"/>
      <c r="R37" s="77"/>
      <c r="S37" s="7"/>
    </row>
    <row r="38" spans="1:19" ht="16.5" thickBot="1" x14ac:dyDescent="0.75">
      <c r="A38" s="117" t="s">
        <v>38</v>
      </c>
      <c r="B38" s="122"/>
      <c r="C38" s="118">
        <f>C37</f>
        <v>300000</v>
      </c>
      <c r="D38" s="119">
        <f>D37</f>
        <v>300000</v>
      </c>
      <c r="E38" s="120">
        <f>SUM(E26,E28,E30,E32,E34:E36)</f>
        <v>174000</v>
      </c>
      <c r="F38" s="120">
        <f t="shared" ref="F38:I38" si="11">SUM(F26,F28,F30,F32,F34:F36)</f>
        <v>179000</v>
      </c>
      <c r="G38" s="120">
        <f t="shared" si="11"/>
        <v>229000</v>
      </c>
      <c r="H38" s="120">
        <f t="shared" si="11"/>
        <v>237000</v>
      </c>
      <c r="I38" s="121">
        <f t="shared" si="11"/>
        <v>216000</v>
      </c>
      <c r="K38" s="28"/>
      <c r="L38" s="49" t="s">
        <v>14</v>
      </c>
      <c r="M38" s="18"/>
      <c r="N38" s="77"/>
      <c r="O38" s="77"/>
      <c r="P38" s="77"/>
      <c r="Q38" s="77"/>
      <c r="R38" s="77"/>
      <c r="S38" s="7"/>
    </row>
    <row r="39" spans="1:19" ht="16.2" x14ac:dyDescent="0.7">
      <c r="J39" s="11"/>
      <c r="K39" s="11"/>
      <c r="L39" s="24" t="s">
        <v>13</v>
      </c>
      <c r="M39" s="81" t="s">
        <v>34</v>
      </c>
      <c r="N39" s="93"/>
      <c r="O39" s="78">
        <v>10</v>
      </c>
      <c r="P39" s="78">
        <v>70</v>
      </c>
      <c r="Q39" s="78">
        <v>200</v>
      </c>
      <c r="R39" s="78">
        <v>300</v>
      </c>
      <c r="S39" s="50">
        <v>500</v>
      </c>
    </row>
    <row r="40" spans="1:19" ht="16.5" thickBot="1" x14ac:dyDescent="0.75">
      <c r="A40" s="10" t="s">
        <v>63</v>
      </c>
      <c r="J40" s="11"/>
      <c r="K40" s="11"/>
      <c r="L40" s="21" t="s">
        <v>60</v>
      </c>
      <c r="M40" s="81" t="s">
        <v>68</v>
      </c>
      <c r="N40" s="78">
        <v>2000</v>
      </c>
      <c r="O40" s="77">
        <f>$N40*O$39</f>
        <v>20000</v>
      </c>
      <c r="P40" s="77">
        <f>$N40*P$39</f>
        <v>140000</v>
      </c>
      <c r="Q40" s="77">
        <f>$N40*Q$39</f>
        <v>400000</v>
      </c>
      <c r="R40" s="77">
        <f>$N40*R$39</f>
        <v>600000</v>
      </c>
      <c r="S40" s="7">
        <f>$N40*S$39</f>
        <v>1000000</v>
      </c>
    </row>
    <row r="41" spans="1:19" ht="16.5" customHeight="1" x14ac:dyDescent="0.7">
      <c r="A41" s="31"/>
      <c r="B41" s="32" t="s">
        <v>45</v>
      </c>
      <c r="C41" s="33"/>
      <c r="D41" s="34"/>
      <c r="E41" s="32" t="s">
        <v>0</v>
      </c>
      <c r="F41" s="34"/>
      <c r="G41" s="35"/>
      <c r="H41" s="18"/>
      <c r="I41" s="18"/>
      <c r="J41" s="11"/>
      <c r="K41" s="11"/>
      <c r="L41" s="21" t="s">
        <v>27</v>
      </c>
      <c r="M41" s="81" t="s">
        <v>68</v>
      </c>
      <c r="N41" s="78">
        <v>500</v>
      </c>
      <c r="O41" s="77">
        <f>$N41*SUM($O$39:O$39)</f>
        <v>5000</v>
      </c>
      <c r="P41" s="77">
        <f>$N41*SUM($O$39:P$39)</f>
        <v>40000</v>
      </c>
      <c r="Q41" s="77">
        <f>$N41*SUM($O$39:Q$39)</f>
        <v>140000</v>
      </c>
      <c r="R41" s="77">
        <f>$N41*SUM($O$39:R$39)</f>
        <v>290000</v>
      </c>
      <c r="S41" s="7">
        <f>$N41*SUM($O$39:S$39)</f>
        <v>540000</v>
      </c>
    </row>
    <row r="42" spans="1:19" ht="16.2" x14ac:dyDescent="0.7">
      <c r="A42" s="36" t="s">
        <v>35</v>
      </c>
      <c r="B42" s="22"/>
      <c r="C42" s="45">
        <v>150000</v>
      </c>
      <c r="D42" s="18"/>
      <c r="E42" s="37">
        <f>C42/1800</f>
        <v>83.333333333333329</v>
      </c>
      <c r="F42" s="18"/>
      <c r="G42" s="19"/>
      <c r="H42" s="18"/>
      <c r="I42" s="18"/>
      <c r="J42" s="11"/>
      <c r="K42" s="11"/>
      <c r="L42" s="25" t="s">
        <v>12</v>
      </c>
      <c r="M42" s="81" t="s">
        <v>68</v>
      </c>
      <c r="N42" s="78">
        <v>1200</v>
      </c>
      <c r="O42" s="77">
        <f>$N42*O$39</f>
        <v>12000</v>
      </c>
      <c r="P42" s="77">
        <f>$N42*P$39</f>
        <v>84000</v>
      </c>
      <c r="Q42" s="77">
        <f>$N42*Q$39</f>
        <v>240000</v>
      </c>
      <c r="R42" s="77">
        <f>$N42*R$39</f>
        <v>360000</v>
      </c>
      <c r="S42" s="7">
        <f>$N42*S$39</f>
        <v>600000</v>
      </c>
    </row>
    <row r="43" spans="1:19" ht="16.2" x14ac:dyDescent="0.7">
      <c r="A43" s="36" t="s">
        <v>36</v>
      </c>
      <c r="B43" s="22"/>
      <c r="C43" s="45">
        <v>100000</v>
      </c>
      <c r="D43" s="18"/>
      <c r="E43" s="37">
        <f>C43/1800</f>
        <v>55.555555555555557</v>
      </c>
      <c r="F43" s="18"/>
      <c r="G43" s="19"/>
      <c r="H43" s="18"/>
      <c r="I43" s="18"/>
      <c r="J43" s="11"/>
      <c r="K43" s="11"/>
      <c r="L43" s="25" t="s">
        <v>28</v>
      </c>
      <c r="M43" s="81" t="s">
        <v>68</v>
      </c>
      <c r="N43" s="78">
        <v>300</v>
      </c>
      <c r="O43" s="77">
        <f>$N43*SUM($O$39:O$39)</f>
        <v>3000</v>
      </c>
      <c r="P43" s="77">
        <f>$N43*SUM($O$39:P$39)</f>
        <v>24000</v>
      </c>
      <c r="Q43" s="77">
        <f>$N43*SUM($O$39:Q$39)</f>
        <v>84000</v>
      </c>
      <c r="R43" s="77">
        <f>$N43*SUM($O$39:R$39)</f>
        <v>174000</v>
      </c>
      <c r="S43" s="7">
        <f>$N43*SUM($O$39:S$39)</f>
        <v>324000</v>
      </c>
    </row>
    <row r="44" spans="1:19" ht="16.5" thickBot="1" x14ac:dyDescent="0.75">
      <c r="A44" s="38" t="s">
        <v>37</v>
      </c>
      <c r="B44" s="39"/>
      <c r="C44" s="48">
        <v>80000</v>
      </c>
      <c r="D44" s="40"/>
      <c r="E44" s="41">
        <f>C44/1800</f>
        <v>44.444444444444443</v>
      </c>
      <c r="F44" s="40"/>
      <c r="G44" s="42"/>
      <c r="H44" s="18"/>
      <c r="I44" s="18"/>
      <c r="J44" s="11"/>
      <c r="K44" s="11"/>
      <c r="L44" s="6" t="s">
        <v>23</v>
      </c>
      <c r="M44" s="84"/>
      <c r="N44" s="94"/>
      <c r="O44" s="79">
        <f>O40+O41-O42-O43</f>
        <v>10000</v>
      </c>
      <c r="P44" s="79">
        <f>P40+P41-P42-P43</f>
        <v>72000</v>
      </c>
      <c r="Q44" s="79">
        <f t="shared" ref="Q44" si="12">SUM(Q40:Q41)-SUM(Q42:Q43)</f>
        <v>216000</v>
      </c>
      <c r="R44" s="79">
        <f>R40+R41-R42-R43</f>
        <v>356000</v>
      </c>
      <c r="S44" s="29">
        <f>S40+S41-S42-S43</f>
        <v>616000</v>
      </c>
    </row>
    <row r="45" spans="1:19" ht="16.2" x14ac:dyDescent="0.7">
      <c r="G45" s="11"/>
      <c r="H45" s="11"/>
      <c r="I45" s="11"/>
      <c r="J45" s="11"/>
      <c r="K45" s="11"/>
      <c r="L45" s="20"/>
      <c r="M45" s="18"/>
      <c r="N45" s="18"/>
      <c r="O45" s="18"/>
      <c r="P45" s="18"/>
      <c r="Q45" s="18"/>
      <c r="R45" s="18"/>
      <c r="S45" s="19"/>
    </row>
    <row r="46" spans="1:19" ht="16.5" thickBot="1" x14ac:dyDescent="0.75">
      <c r="G46" s="11"/>
      <c r="H46" s="11"/>
      <c r="I46" s="11"/>
      <c r="J46" s="11"/>
      <c r="K46" s="11"/>
      <c r="L46" s="8" t="s">
        <v>71</v>
      </c>
      <c r="M46" s="30"/>
      <c r="N46" s="43"/>
      <c r="O46" s="43">
        <f>O26+O35+O44</f>
        <v>14000</v>
      </c>
      <c r="P46" s="43">
        <f>P26+P35+P44</f>
        <v>97000</v>
      </c>
      <c r="Q46" s="43">
        <f>Q26+Q35+Q44</f>
        <v>283000</v>
      </c>
      <c r="R46" s="43">
        <f>R26+R35+R44</f>
        <v>481000</v>
      </c>
      <c r="S46" s="44">
        <f>S26+S35+S44</f>
        <v>810000</v>
      </c>
    </row>
    <row r="47" spans="1:19" ht="16.2" x14ac:dyDescent="0.7">
      <c r="G47" s="11"/>
      <c r="H47" s="11"/>
      <c r="I47" s="11"/>
      <c r="J47" s="11"/>
      <c r="K47" s="11"/>
      <c r="L47" s="11"/>
    </row>
    <row r="48" spans="1:19" ht="16.2" x14ac:dyDescent="0.7">
      <c r="G48" s="11"/>
      <c r="H48" s="11"/>
      <c r="I48" s="11"/>
      <c r="J48" s="11"/>
      <c r="K48" s="11"/>
      <c r="L48" s="11"/>
    </row>
    <row r="49" spans="7:12" ht="16.2" x14ac:dyDescent="0.7">
      <c r="G49" s="11"/>
      <c r="H49" s="11"/>
      <c r="I49" s="11"/>
      <c r="J49" s="11"/>
      <c r="K49" s="11"/>
      <c r="L49" s="11"/>
    </row>
    <row r="50" spans="7:12" ht="16.2" x14ac:dyDescent="0.7">
      <c r="G50" s="11"/>
      <c r="H50" s="11"/>
      <c r="I50" s="11"/>
      <c r="J50" s="11"/>
      <c r="K50" s="11"/>
      <c r="L50" s="11"/>
    </row>
    <row r="51" spans="7:12" ht="16.2" x14ac:dyDescent="0.7">
      <c r="G51" s="11"/>
      <c r="H51" s="11"/>
      <c r="I51" s="11"/>
      <c r="J51" s="11"/>
      <c r="K51" s="11"/>
      <c r="L51" s="11"/>
    </row>
    <row r="52" spans="7:12" ht="16.2" x14ac:dyDescent="0.7">
      <c r="G52" s="11"/>
      <c r="H52" s="11"/>
      <c r="I52" s="11"/>
      <c r="J52" s="11"/>
      <c r="K52" s="11"/>
      <c r="L52" s="11"/>
    </row>
    <row r="53" spans="7:12" ht="16.2" x14ac:dyDescent="0.7">
      <c r="G53" s="11"/>
      <c r="H53" s="11"/>
      <c r="I53" s="11"/>
      <c r="J53" s="11"/>
      <c r="K53" s="11"/>
      <c r="L53" s="11"/>
    </row>
    <row r="54" spans="7:12" ht="16.2" x14ac:dyDescent="0.7">
      <c r="G54" s="11"/>
      <c r="H54" s="11"/>
      <c r="I54" s="11"/>
      <c r="J54" s="11"/>
      <c r="K54" s="11"/>
      <c r="L54" s="11"/>
    </row>
    <row r="55" spans="7:12" ht="16.2" x14ac:dyDescent="0.7">
      <c r="G55" s="11"/>
      <c r="H55" s="11"/>
      <c r="I55" s="11"/>
      <c r="J55" s="11"/>
      <c r="K55" s="11"/>
      <c r="L55" s="11"/>
    </row>
    <row r="56" spans="7:12" ht="16.2" x14ac:dyDescent="0.7">
      <c r="G56" s="11"/>
      <c r="H56" s="11"/>
      <c r="I56" s="11"/>
      <c r="J56" s="11"/>
      <c r="K56" s="11"/>
      <c r="L56" s="11"/>
    </row>
    <row r="57" spans="7:12" ht="16.2" x14ac:dyDescent="0.7">
      <c r="G57" s="11"/>
      <c r="H57" s="11"/>
      <c r="I57" s="11"/>
      <c r="J57" s="11"/>
      <c r="K57" s="11"/>
      <c r="L57" s="11"/>
    </row>
    <row r="58" spans="7:12" ht="16.2" x14ac:dyDescent="0.7">
      <c r="G58" s="11"/>
      <c r="H58" s="11"/>
      <c r="I58" s="11"/>
      <c r="J58" s="11"/>
      <c r="K58" s="11"/>
      <c r="L58" s="11"/>
    </row>
    <row r="59" spans="7:12" ht="16.2" x14ac:dyDescent="0.7">
      <c r="G59" s="11"/>
      <c r="H59" s="11"/>
      <c r="I59" s="11"/>
      <c r="J59" s="11"/>
      <c r="K59" s="11"/>
      <c r="L59" s="11"/>
    </row>
    <row r="60" spans="7:12" ht="16.2" x14ac:dyDescent="0.7">
      <c r="G60" s="11"/>
      <c r="H60" s="11"/>
      <c r="I60" s="11"/>
      <c r="J60" s="11"/>
      <c r="K60" s="11"/>
      <c r="L60" s="11"/>
    </row>
    <row r="61" spans="7:12" ht="16.2" x14ac:dyDescent="0.7">
      <c r="G61" s="11"/>
      <c r="H61" s="11"/>
      <c r="I61" s="11"/>
      <c r="J61" s="11"/>
      <c r="K61" s="11"/>
      <c r="L61" s="11"/>
    </row>
    <row r="62" spans="7:12" ht="16.2" x14ac:dyDescent="0.7">
      <c r="G62" s="11"/>
      <c r="H62" s="11"/>
      <c r="I62" s="11"/>
      <c r="J62" s="11"/>
      <c r="K62" s="11"/>
      <c r="L62" s="11"/>
    </row>
    <row r="63" spans="7:12" ht="16.2" x14ac:dyDescent="0.7">
      <c r="G63" s="11"/>
      <c r="H63" s="11"/>
      <c r="I63" s="11"/>
      <c r="J63" s="11"/>
      <c r="K63" s="11"/>
      <c r="L63" s="11"/>
    </row>
    <row r="64" spans="7:12" ht="16.2" x14ac:dyDescent="0.7">
      <c r="G64" s="11"/>
      <c r="H64" s="11"/>
      <c r="I64" s="11"/>
      <c r="J64" s="11"/>
      <c r="K64" s="11"/>
      <c r="L64" s="11"/>
    </row>
    <row r="78" spans="1:12" ht="16.2" x14ac:dyDescent="0.7">
      <c r="L78" s="11"/>
    </row>
    <row r="79" spans="1:12" ht="16.2" x14ac:dyDescent="0.7">
      <c r="A79" s="11"/>
      <c r="B79" s="11"/>
      <c r="C79" s="11"/>
      <c r="D79" s="11"/>
      <c r="E79" s="11"/>
      <c r="F79" s="11"/>
      <c r="G79" s="11"/>
      <c r="H79" s="11"/>
      <c r="I79" s="11"/>
      <c r="J79" s="11"/>
      <c r="K79" s="11"/>
      <c r="L79" s="11"/>
    </row>
    <row r="84" spans="1:12" ht="16.2" x14ac:dyDescent="0.7">
      <c r="A84" s="11"/>
      <c r="B84" s="11"/>
      <c r="C84" s="11"/>
      <c r="D84" s="11"/>
      <c r="E84" s="11"/>
      <c r="F84" s="11"/>
      <c r="G84" s="11"/>
      <c r="H84" s="11"/>
      <c r="I84" s="11"/>
      <c r="J84" s="11"/>
      <c r="K84" s="11"/>
      <c r="L84" s="11"/>
    </row>
  </sheetData>
  <mergeCells count="5">
    <mergeCell ref="M4:N4"/>
    <mergeCell ref="O4:S4"/>
    <mergeCell ref="C17:D17"/>
    <mergeCell ref="E17:I17"/>
    <mergeCell ref="O17:S17"/>
  </mergeCells>
  <pageMargins left="0.70866141732283472" right="0.70866141732283472" top="0.74803149606299213" bottom="0.74803149606299213" header="0.31496062992125984" footer="0.31496062992125984"/>
  <pageSetup paperSize="9" scale="6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7" tint="0.59999389629810485"/>
  </sheetPr>
  <dimension ref="A1:AB43"/>
  <sheetViews>
    <sheetView workbookViewId="0">
      <selection activeCell="A15" sqref="A15"/>
    </sheetView>
  </sheetViews>
  <sheetFormatPr defaultRowHeight="14.4" x14ac:dyDescent="0.55000000000000004"/>
  <cols>
    <col min="1" max="1" width="165.41796875" customWidth="1"/>
    <col min="9" max="9" width="9" customWidth="1"/>
    <col min="10" max="12" width="9.15625" hidden="1" customWidth="1"/>
  </cols>
  <sheetData>
    <row r="1" spans="1:28" ht="16.2" x14ac:dyDescent="0.7">
      <c r="A1" s="54" t="s">
        <v>46</v>
      </c>
      <c r="B1" s="18"/>
      <c r="C1" s="18"/>
      <c r="D1" s="18"/>
      <c r="E1" s="18"/>
      <c r="F1" s="18"/>
      <c r="G1" s="18"/>
      <c r="H1" s="18"/>
      <c r="I1" s="18"/>
      <c r="J1" s="18"/>
      <c r="K1" s="18"/>
      <c r="L1" s="18"/>
      <c r="M1" s="18"/>
      <c r="N1" s="18"/>
      <c r="O1" s="18"/>
      <c r="P1" s="18"/>
      <c r="Q1" s="18"/>
      <c r="R1" s="18"/>
      <c r="S1" s="18"/>
      <c r="T1" s="18"/>
      <c r="U1" s="18"/>
      <c r="V1" s="18"/>
      <c r="W1" s="18"/>
      <c r="X1" s="18"/>
      <c r="Y1" s="18"/>
      <c r="Z1" s="18"/>
      <c r="AA1" s="18"/>
      <c r="AB1" s="18"/>
    </row>
    <row r="2" spans="1:28" ht="16.2" x14ac:dyDescent="0.7">
      <c r="A2" s="22"/>
      <c r="B2" s="18"/>
      <c r="C2" s="18"/>
      <c r="D2" s="18"/>
      <c r="E2" s="18"/>
      <c r="F2" s="18"/>
      <c r="G2" s="18"/>
      <c r="H2" s="18"/>
      <c r="I2" s="18"/>
      <c r="J2" s="18"/>
      <c r="K2" s="18"/>
      <c r="L2" s="18"/>
      <c r="M2" s="18"/>
      <c r="N2" s="18"/>
      <c r="O2" s="18"/>
      <c r="P2" s="18"/>
      <c r="Q2" s="18"/>
      <c r="R2" s="18"/>
      <c r="S2" s="18"/>
      <c r="T2" s="18"/>
      <c r="U2" s="18"/>
      <c r="V2" s="18"/>
      <c r="W2" s="18"/>
      <c r="X2" s="18"/>
      <c r="Y2" s="18"/>
      <c r="Z2" s="18"/>
      <c r="AA2" s="18"/>
      <c r="AB2" s="18"/>
    </row>
    <row r="3" spans="1:28" ht="20.25" customHeight="1" x14ac:dyDescent="0.7">
      <c r="A3" s="52" t="s">
        <v>40</v>
      </c>
      <c r="B3" s="18"/>
      <c r="C3" s="18"/>
      <c r="D3" s="18"/>
      <c r="E3" s="18"/>
      <c r="F3" s="18"/>
      <c r="G3" s="18"/>
      <c r="H3" s="18"/>
      <c r="I3" s="18"/>
      <c r="J3" s="18"/>
      <c r="K3" s="18"/>
      <c r="L3" s="18"/>
      <c r="M3" s="18"/>
      <c r="N3" s="18"/>
      <c r="O3" s="18"/>
      <c r="P3" s="18"/>
      <c r="Q3" s="18"/>
      <c r="R3" s="18"/>
      <c r="S3" s="18"/>
      <c r="T3" s="18"/>
      <c r="U3" s="18"/>
      <c r="V3" s="18"/>
      <c r="W3" s="18"/>
      <c r="X3" s="18"/>
      <c r="Y3" s="18"/>
      <c r="Z3" s="18"/>
      <c r="AA3" s="18"/>
      <c r="AB3" s="18"/>
    </row>
    <row r="4" spans="1:28" ht="17.25" customHeight="1" x14ac:dyDescent="0.7">
      <c r="A4" s="22" t="s">
        <v>41</v>
      </c>
      <c r="B4" s="18"/>
      <c r="C4" s="18"/>
      <c r="D4" s="18"/>
      <c r="E4" s="18"/>
      <c r="F4" s="18"/>
      <c r="G4" s="18"/>
      <c r="H4" s="18"/>
      <c r="I4" s="18"/>
      <c r="J4" s="18"/>
      <c r="K4" s="18"/>
      <c r="L4" s="18"/>
      <c r="M4" s="18"/>
      <c r="N4" s="18"/>
      <c r="O4" s="18"/>
      <c r="P4" s="18"/>
      <c r="Q4" s="18"/>
      <c r="R4" s="18"/>
      <c r="S4" s="18"/>
      <c r="T4" s="18"/>
      <c r="U4" s="18"/>
      <c r="V4" s="18"/>
      <c r="W4" s="18"/>
      <c r="X4" s="18"/>
      <c r="Y4" s="18"/>
      <c r="Z4" s="18"/>
      <c r="AA4" s="18"/>
      <c r="AB4" s="18"/>
    </row>
    <row r="5" spans="1:28" ht="18" customHeight="1" x14ac:dyDescent="0.7">
      <c r="A5" s="22" t="s">
        <v>42</v>
      </c>
      <c r="B5" s="18"/>
      <c r="C5" s="18"/>
      <c r="D5" s="18"/>
      <c r="E5" s="18"/>
      <c r="F5" s="18"/>
      <c r="G5" s="18"/>
      <c r="H5" s="18"/>
      <c r="I5" s="18"/>
      <c r="J5" s="18"/>
      <c r="K5" s="18"/>
      <c r="L5" s="18"/>
      <c r="M5" s="18"/>
      <c r="N5" s="18"/>
      <c r="O5" s="18"/>
      <c r="P5" s="18"/>
      <c r="Q5" s="18"/>
      <c r="R5" s="18"/>
      <c r="S5" s="18"/>
      <c r="T5" s="18"/>
      <c r="U5" s="18"/>
      <c r="V5" s="18"/>
      <c r="W5" s="18"/>
      <c r="X5" s="18"/>
      <c r="Y5" s="18"/>
      <c r="Z5" s="18"/>
      <c r="AA5" s="18"/>
      <c r="AB5" s="18"/>
    </row>
    <row r="6" spans="1:28" ht="24" customHeight="1" x14ac:dyDescent="0.7">
      <c r="A6" s="52" t="s">
        <v>48</v>
      </c>
      <c r="B6" s="51"/>
      <c r="C6" s="51"/>
      <c r="D6" s="51"/>
      <c r="E6" s="18"/>
      <c r="F6" s="18"/>
      <c r="G6" s="18"/>
      <c r="H6" s="18"/>
      <c r="I6" s="18"/>
      <c r="J6" s="18"/>
      <c r="K6" s="18"/>
      <c r="L6" s="18"/>
      <c r="M6" s="18"/>
      <c r="N6" s="18"/>
      <c r="O6" s="18"/>
      <c r="P6" s="18"/>
      <c r="Q6" s="18"/>
      <c r="R6" s="18"/>
      <c r="S6" s="18"/>
      <c r="T6" s="18"/>
      <c r="U6" s="18"/>
      <c r="V6" s="18"/>
      <c r="W6" s="18"/>
      <c r="X6" s="18"/>
      <c r="Y6" s="18"/>
      <c r="Z6" s="18"/>
      <c r="AA6" s="18"/>
      <c r="AB6" s="18"/>
    </row>
    <row r="7" spans="1:28" ht="22.5" customHeight="1" x14ac:dyDescent="0.7">
      <c r="A7" s="22" t="s">
        <v>47</v>
      </c>
      <c r="B7" s="18"/>
      <c r="C7" s="18"/>
      <c r="D7" s="18"/>
      <c r="E7" s="18"/>
      <c r="F7" s="18"/>
      <c r="G7" s="18"/>
      <c r="H7" s="18"/>
      <c r="I7" s="18"/>
      <c r="J7" s="18"/>
      <c r="K7" s="18"/>
      <c r="L7" s="18"/>
      <c r="M7" s="18"/>
      <c r="N7" s="18"/>
      <c r="O7" s="18"/>
      <c r="P7" s="18"/>
      <c r="Q7" s="18"/>
      <c r="R7" s="18"/>
      <c r="S7" s="18"/>
      <c r="T7" s="18"/>
      <c r="U7" s="18"/>
      <c r="V7" s="18"/>
      <c r="W7" s="18"/>
      <c r="X7" s="18"/>
      <c r="Y7" s="18"/>
      <c r="Z7" s="18"/>
      <c r="AA7" s="18"/>
      <c r="AB7" s="18"/>
    </row>
    <row r="8" spans="1:28" ht="26.25" customHeight="1" x14ac:dyDescent="0.7">
      <c r="A8" s="52" t="s">
        <v>50</v>
      </c>
      <c r="B8" s="18"/>
      <c r="C8" s="18"/>
      <c r="D8" s="18"/>
      <c r="E8" s="18"/>
      <c r="F8" s="18"/>
      <c r="G8" s="18"/>
      <c r="H8" s="18"/>
      <c r="I8" s="18"/>
      <c r="J8" s="18"/>
      <c r="K8" s="18"/>
      <c r="L8" s="18"/>
      <c r="M8" s="18"/>
      <c r="N8" s="18"/>
      <c r="O8" s="18"/>
      <c r="P8" s="18"/>
      <c r="Q8" s="18"/>
      <c r="R8" s="18"/>
      <c r="S8" s="18"/>
      <c r="T8" s="18"/>
      <c r="U8" s="18"/>
      <c r="V8" s="18"/>
      <c r="W8" s="18"/>
      <c r="X8" s="18"/>
      <c r="Y8" s="18"/>
      <c r="Z8" s="18"/>
      <c r="AA8" s="18"/>
      <c r="AB8" s="18"/>
    </row>
    <row r="9" spans="1:28" ht="54" customHeight="1" x14ac:dyDescent="0.7">
      <c r="A9" s="53" t="s">
        <v>49</v>
      </c>
      <c r="B9" s="18"/>
      <c r="C9" s="18"/>
      <c r="D9" s="18"/>
      <c r="E9" s="18"/>
      <c r="F9" s="18"/>
      <c r="G9" s="18"/>
      <c r="H9" s="18"/>
      <c r="I9" s="18"/>
      <c r="J9" s="18"/>
      <c r="K9" s="18"/>
      <c r="L9" s="18"/>
      <c r="M9" s="18"/>
      <c r="N9" s="18"/>
      <c r="O9" s="18"/>
      <c r="P9" s="18"/>
      <c r="Q9" s="18"/>
      <c r="R9" s="18"/>
      <c r="S9" s="18"/>
      <c r="T9" s="18"/>
      <c r="U9" s="18"/>
      <c r="V9" s="18"/>
      <c r="W9" s="18"/>
      <c r="X9" s="18"/>
      <c r="Y9" s="18"/>
      <c r="Z9" s="18"/>
      <c r="AA9" s="18"/>
      <c r="AB9" s="18"/>
    </row>
    <row r="10" spans="1:28" ht="24" customHeight="1" x14ac:dyDescent="0.7">
      <c r="A10" s="52" t="s">
        <v>51</v>
      </c>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row>
    <row r="11" spans="1:28" ht="25.5" customHeight="1" x14ac:dyDescent="0.7">
      <c r="A11" s="22" t="s">
        <v>52</v>
      </c>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row>
    <row r="12" spans="1:28" ht="30" customHeight="1" x14ac:dyDescent="0.7">
      <c r="A12" s="52" t="s">
        <v>53</v>
      </c>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row>
    <row r="13" spans="1:28" ht="21.75" customHeight="1" x14ac:dyDescent="0.7">
      <c r="A13" s="22" t="s">
        <v>44</v>
      </c>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pans="1:28" ht="23.25" customHeight="1" x14ac:dyDescent="0.7">
      <c r="A14" s="22"/>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row>
    <row r="15" spans="1:28" ht="16.2" x14ac:dyDescent="0.7">
      <c r="A15" s="22"/>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row>
    <row r="16" spans="1:28" ht="16.2" x14ac:dyDescent="0.7">
      <c r="A16" s="22"/>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row>
    <row r="17" spans="1:28" ht="16.2" x14ac:dyDescent="0.7">
      <c r="A17" s="22"/>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row>
    <row r="18" spans="1:28" ht="16.2" x14ac:dyDescent="0.7">
      <c r="A18" s="22"/>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row>
    <row r="19" spans="1:28" ht="16.2" x14ac:dyDescent="0.7">
      <c r="A19" s="22"/>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row>
    <row r="20" spans="1:28" ht="16.2" x14ac:dyDescent="0.7">
      <c r="A20" s="22"/>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row>
    <row r="21" spans="1:28" ht="16.2" x14ac:dyDescent="0.7">
      <c r="A21" s="22"/>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row>
    <row r="22" spans="1:28" ht="16.2" x14ac:dyDescent="0.7">
      <c r="A22" s="22"/>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row>
    <row r="23" spans="1:28" ht="16.2" x14ac:dyDescent="0.7">
      <c r="A23" s="22"/>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row>
    <row r="24" spans="1:28" ht="16.2" x14ac:dyDescent="0.7">
      <c r="A24" s="22"/>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row>
    <row r="25" spans="1:28" ht="16.2" x14ac:dyDescent="0.7">
      <c r="A25" s="22"/>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row>
    <row r="26" spans="1:28" ht="16.2" x14ac:dyDescent="0.7">
      <c r="A26" s="22"/>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row>
    <row r="27" spans="1:28" ht="16.2" x14ac:dyDescent="0.7">
      <c r="A27" s="22"/>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row>
    <row r="28" spans="1:28" ht="16.2" x14ac:dyDescent="0.7">
      <c r="A28" s="22"/>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row>
    <row r="29" spans="1:28" ht="16.2" x14ac:dyDescent="0.7">
      <c r="A29" s="22"/>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row>
    <row r="30" spans="1:28" ht="16.2" x14ac:dyDescent="0.7">
      <c r="A30" s="22"/>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row>
    <row r="31" spans="1:28" ht="16.2" x14ac:dyDescent="0.7">
      <c r="A31" s="22"/>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row>
    <row r="32" spans="1:28" ht="16.2" x14ac:dyDescent="0.7">
      <c r="A32" s="22"/>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row>
    <row r="33" spans="1:28" ht="16.2" x14ac:dyDescent="0.7">
      <c r="A33" s="22"/>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row>
    <row r="34" spans="1:28" ht="16.2" x14ac:dyDescent="0.7">
      <c r="A34" s="22"/>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row>
    <row r="35" spans="1:28" ht="16.2" x14ac:dyDescent="0.7">
      <c r="A35" s="22"/>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row>
    <row r="36" spans="1:28" ht="16.2" x14ac:dyDescent="0.7">
      <c r="A36" s="22"/>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row>
    <row r="37" spans="1:28" ht="16.2" x14ac:dyDescent="0.7">
      <c r="A37" s="22"/>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row>
    <row r="38" spans="1:28" ht="16.2" x14ac:dyDescent="0.7">
      <c r="A38" s="22"/>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row>
    <row r="39" spans="1:28" ht="16.2" x14ac:dyDescent="0.7">
      <c r="A39" s="22"/>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row>
    <row r="40" spans="1:28" ht="16.2" x14ac:dyDescent="0.7">
      <c r="A40" s="22"/>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row>
    <row r="41" spans="1:28" ht="16.2" x14ac:dyDescent="0.7">
      <c r="A41" s="22"/>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row>
    <row r="42" spans="1:28" ht="16.2" x14ac:dyDescent="0.7">
      <c r="A42" s="22"/>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row>
    <row r="43" spans="1:28" x14ac:dyDescent="0.55000000000000004">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SA_Documents" ma:contentTypeID="0x010100FFE2BB827A0C344D96F3D16996937D040090962B87E6E7394AA038E04B58E60BB4" ma:contentTypeVersion="32" ma:contentTypeDescription="" ma:contentTypeScope="" ma:versionID="faf3b1ea8406844ca42358ac73d41621">
  <xsd:schema xmlns:xsd="http://www.w3.org/2001/XMLSchema" xmlns:xs="http://www.w3.org/2001/XMLSchema" xmlns:p="http://schemas.microsoft.com/office/2006/metadata/properties" xmlns:ns2="84656353-eb15-4486-b3d8-30aa6536034d" xmlns:ns4="2882fefd-edbf-419f-b728-59b3df2b3fdf" targetNamespace="http://schemas.microsoft.com/office/2006/metadata/properties" ma:root="true" ma:fieldsID="5dce3b4642293a927376dcc21e90126c" ns2:_="" ns4:_="">
    <xsd:import namespace="84656353-eb15-4486-b3d8-30aa6536034d"/>
    <xsd:import namespace="2882fefd-edbf-419f-b728-59b3df2b3fdf"/>
    <xsd:element name="properties">
      <xsd:complexType>
        <xsd:sequence>
          <xsd:element name="documentManagement">
            <xsd:complexType>
              <xsd:all>
                <xsd:element ref="ns2:Document_x0020_Type" minOccurs="0"/>
                <xsd:element ref="ns2:Reference" minOccurs="0"/>
                <xsd:element ref="ns2:Assign_x0020_document_x0020_reference" minOccurs="0"/>
                <xsd:element ref="ns2:Classification" minOccurs="0"/>
                <xsd:element ref="ns2:Classification_x0020_Caveat" minOccurs="0"/>
                <xsd:element ref="ns2:Issue_x0020_Date" minOccurs="0"/>
                <xsd:element ref="ns2:Issue" minOccurs="0"/>
                <xsd:element ref="ns4:Revision" minOccurs="0"/>
                <xsd:element ref="ns4:Status" minOccurs="0"/>
                <xsd:element ref="ns2:Distribution" minOccurs="0"/>
                <xsd:element ref="ns2:Organisational_x0020_entity" minOccurs="0"/>
                <xsd:element ref="ns2:AutoSync" minOccurs="0"/>
                <xsd:element ref="ns2:Revision" minOccurs="0"/>
                <xsd:element ref="ns4:Status" minOccurs="0"/>
                <xsd:element ref="ns2:In_iShare" minOccurs="0"/>
                <xsd:element ref="ns2:SharedWithUsers" minOccurs="0"/>
                <xsd:element ref="ns4:Com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656353-eb15-4486-b3d8-30aa6536034d" elementFormDefault="qualified">
    <xsd:import namespace="http://schemas.microsoft.com/office/2006/documentManagement/types"/>
    <xsd:import namespace="http://schemas.microsoft.com/office/infopath/2007/PartnerControls"/>
    <xsd:element name="Document_x0020_Type" ma:index="2" nillable="true" ma:displayName="Document Type" ma:format="Dropdown" ma:internalName="Document_x0020_Type" ma:readOnly="false">
      <xsd:simpleType>
        <xsd:restriction base="dms:Choice">
          <xsd:enumeration value="AD - Assumption Document"/>
          <xsd:enumeration value="AN - Analysis"/>
          <xsd:enumeration value="AO - Announcement of Opportunity"/>
          <xsd:enumeration value="AR - Article"/>
          <xsd:enumeration value="BR - Brochure"/>
          <xsd:enumeration value="CCN - Contract Change Notice"/>
          <xsd:enumeration value="CE - Certificate (Certificate / Statement of Conformance, etc.)"/>
          <xsd:enumeration value="CO - Contract / Rider"/>
          <xsd:enumeration value="CP - Change Proposal (Engineering / Document)"/>
          <xsd:enumeration value="CR - Change Request (Engineering / Configuration)"/>
          <xsd:enumeration value="CT - Cost Documents (Estimate / CaC / CtC, etc)"/>
          <xsd:enumeration value="DCR - Cost Documents (Estimate / CaC / CtC, etc)"/>
          <xsd:enumeration value="DD - Design Description / Document"/>
          <xsd:enumeration value="DEC - Declaration"/>
          <xsd:enumeration value="DN - Delivery Notice / Release Notice / Transfer Notice"/>
          <xsd:enumeration value="DP - Data Package"/>
          <xsd:enumeration value="DRD - Document Requirements Definition"/>
          <xsd:enumeration value="DW - Drawing / Diagram"/>
          <xsd:enumeration value="EM - E-mail"/>
          <xsd:enumeration value="EX - Executive Summary"/>
          <xsd:enumeration value="FAX - Fax"/>
          <xsd:enumeration value="FI - File (Software / Configuration / Network)"/>
          <xsd:enumeration value="HO - Handout / Presentation"/>
          <xsd:enumeration value="IF - Interface Requirement / Specification / Interface Control Document / EID"/>
          <xsd:enumeration value="INS - Instruction"/>
          <xsd:enumeration value="ITT - Invitation to Tender"/>
          <xsd:enumeration value="LB - Logbook"/>
          <xsd:enumeration value="LE - Letter"/>
          <xsd:enumeration value="LEG - Legal Text"/>
          <xsd:enumeration value="LI - List"/>
          <xsd:enumeration value="MAN - Manual / User Guide / Handbook"/>
          <xsd:enumeration value="MIN - Minutes of Meeting"/>
          <xsd:enumeration value="ML - Model"/>
          <xsd:enumeration value="MO - Memorandum"/>
          <xsd:enumeration value="MOU - Agreement / Memorandum of Understanding"/>
          <xsd:enumeration value="MX - Matrix / Compliance"/>
          <xsd:enumeration value="NC - Non-Conformance"/>
          <xsd:enumeration value="NDA - Non-disclosure agreement"/>
          <xsd:enumeration value="OD - Operations Document"/>
          <xsd:enumeration value="OJ - Agenda"/>
          <xsd:enumeration value="PG - Progress Report / Status Report"/>
          <xsd:enumeration value="PL - Plan"/>
          <xsd:enumeration value="PO - Proposal"/>
          <xsd:enumeration value="POL - Policy Document"/>
          <xsd:enumeration value="PR - Procedure"/>
          <xsd:enumeration value="PT - Product Tree"/>
          <xsd:enumeration value="RD - Request for Deviation"/>
          <xsd:enumeration value="REC - Record"/>
          <xsd:enumeration value="REG - Regulation"/>
          <xsd:enumeration value="RES - Resolution"/>
          <xsd:enumeration value="RFQ - Request for Quotation"/>
          <xsd:enumeration value="RP - Report (Technical, Budget, Cost, Manpower, Travel, Audit, etc.)"/>
          <xsd:enumeration value="RS - Requirement Document / Specification (System, Subsystem, Unit, Equipment level)"/>
          <xsd:enumeration value="RW - Request for Waiver"/>
          <xsd:enumeration value="SC - Schedule / Network / Barchart / Chart"/>
          <xsd:enumeration value="SLA - Service Level Agreement"/>
          <xsd:enumeration value="SOW - Statement of Work"/>
          <xsd:enumeration value="SP - Specifications"/>
          <xsd:enumeration value="ST - Standards"/>
          <xsd:enumeration value="TC - Tender Conditions"/>
          <xsd:enumeration value="TN - Technical Note"/>
          <xsd:enumeration value="TOR - Terms of Reference"/>
          <xsd:enumeration value="TP - Test Procedure/Test Plan"/>
          <xsd:enumeration value="TR - Test Report / Test Result"/>
          <xsd:enumeration value="TS - Test Specification"/>
          <xsd:enumeration value="VC - Verification Control Document"/>
          <xsd:enumeration value="WBS - Work Breakdown Structure"/>
          <xsd:enumeration value="WI - Work Instruction"/>
          <xsd:enumeration value="WP - Working Paper"/>
          <xsd:enumeration value="WPD - Work Package Description"/>
          <xsd:enumeration value="AD"/>
          <xsd:enumeration value="AN"/>
          <xsd:enumeration value="AO"/>
          <xsd:enumeration value="AR"/>
          <xsd:enumeration value="BR"/>
          <xsd:enumeration value="CE"/>
          <xsd:enumeration value="CCN"/>
          <xsd:enumeration value="CO"/>
          <xsd:enumeration value="CP"/>
          <xsd:enumeration value="CR"/>
          <xsd:enumeration value="CT"/>
          <xsd:enumeration value="DEC"/>
          <xsd:enumeration value="DCR"/>
          <xsd:enumeration value="DD"/>
          <xsd:enumeration value="DN"/>
          <xsd:enumeration value="DP"/>
          <xsd:enumeration value="DRD"/>
          <xsd:enumeration value="DW"/>
          <xsd:enumeration value="EM"/>
          <xsd:enumeration value="EX"/>
          <xsd:enumeration value="FI"/>
          <xsd:enumeration value="FAX"/>
          <xsd:enumeration value="HO"/>
          <xsd:enumeration value="IF"/>
          <xsd:enumeration value="INS"/>
          <xsd:enumeration value="ITT"/>
          <xsd:enumeration value="LB"/>
          <xsd:enumeration value="LE"/>
          <xsd:enumeration value="LEG"/>
          <xsd:enumeration value="LI"/>
          <xsd:enumeration value="MAN"/>
          <xsd:enumeration value="ML"/>
          <xsd:enumeration value="MIN"/>
          <xsd:enumeration value="MO"/>
          <xsd:enumeration value="MOU"/>
          <xsd:enumeration value="MX"/>
          <xsd:enumeration value="NC"/>
          <xsd:enumeration value="NDA"/>
          <xsd:enumeration value="OD"/>
          <xsd:enumeration value="OJ"/>
          <xsd:enumeration value="POL"/>
          <xsd:enumeration value="PG"/>
          <xsd:enumeration value="PL"/>
          <xsd:enumeration value="PO"/>
          <xsd:enumeration value="PR"/>
          <xsd:enumeration value="PT"/>
          <xsd:enumeration value="REG"/>
          <xsd:enumeration value="RD"/>
          <xsd:enumeration value="REC"/>
          <xsd:enumeration value="RP"/>
          <xsd:enumeration value="RFQ"/>
          <xsd:enumeration value="RS"/>
          <xsd:enumeration value="RW"/>
          <xsd:enumeration value="RES"/>
          <xsd:enumeration value="SC"/>
          <xsd:enumeration value="SLA"/>
          <xsd:enumeration value="SP"/>
          <xsd:enumeration value="ST"/>
          <xsd:enumeration value="SOW"/>
          <xsd:enumeration value="TC"/>
          <xsd:enumeration value="TOR"/>
          <xsd:enumeration value="TN"/>
          <xsd:enumeration value="TP"/>
          <xsd:enumeration value="TR"/>
          <xsd:enumeration value="TS"/>
          <xsd:enumeration value="VC"/>
          <xsd:enumeration value="WBS"/>
          <xsd:enumeration value="WI"/>
          <xsd:enumeration value="WP"/>
          <xsd:enumeration value="WPD"/>
        </xsd:restriction>
      </xsd:simpleType>
    </xsd:element>
    <xsd:element name="Reference" ma:index="3" nillable="true" ma:displayName="Reference" ma:internalName="Reference" ma:readOnly="false">
      <xsd:simpleType>
        <xsd:restriction base="dms:Text">
          <xsd:maxLength value="255"/>
        </xsd:restriction>
      </xsd:simpleType>
    </xsd:element>
    <xsd:element name="Assign_x0020_document_x0020_reference" ma:index="4" nillable="true" ma:displayName="Assign document reference" ma:default="0" ma:internalName="Assign_x0020_document_x0020_reference" ma:readOnly="false">
      <xsd:simpleType>
        <xsd:restriction base="dms:Boolean"/>
      </xsd:simpleType>
    </xsd:element>
    <xsd:element name="Classification" ma:index="6" nillable="true" ma:displayName="Classification" ma:format="Dropdown" ma:internalName="Classification" ma:readOnly="false">
      <xsd:simpleType>
        <xsd:restriction base="dms:Choice">
          <xsd:enumeration value="ESA UNCLASSIFIED - For Official Use"/>
          <xsd:enumeration value="ESA UNCLASSIFIED - For Internal Use"/>
          <xsd:enumeration value="ESA UNCLASSIFIED - Proprietary Information"/>
          <xsd:enumeration value="ESA UNCLASSIFIED - Personnel in Confidence"/>
          <xsd:enumeration value="ESA UNCLASSIFIED - Medical in Confidence"/>
          <xsd:enumeration value="ESA UNCLASSIFIED - Releasable to the Public"/>
          <xsd:enumeration value="ESA UNCLASSIFIED ITT - For Internal Use - Limited Distribution"/>
          <xsd:enumeration value="ESA UNCLASSIFIED TEB - For Internal Use - Limited Distribution"/>
          <xsd:enumeration value="ESA UNCLASSIFIED - Proprietary Information - Limited Distribution"/>
          <xsd:enumeration value="ESA Unclassified – For Official Use – Privileged – OBSOLETE"/>
          <xsd:enumeration value="ESA Unclassified – For Internal Use – Privileged – OBSOLETE"/>
          <xsd:enumeration value="ESA Unclassified – Proprietary Information – Privileged – OBSOLETE"/>
          <xsd:enumeration value="Non-ESA document"/>
          <xsd:enumeration value="Non-ESA document - Proprietary Information"/>
          <xsd:enumeration value="ESA Restricted – OBSOLETE"/>
          <xsd:enumeration value="ESA Confidential – OBSOLETE"/>
          <xsd:enumeration value="ESA Secret – OBSOLETE"/>
        </xsd:restriction>
      </xsd:simpleType>
    </xsd:element>
    <xsd:element name="Classification_x0020_Caveat" ma:index="7" nillable="true" ma:displayName="Classification Caveat" ma:description="Please use this field only in case of documents classified as &quot;For Internal Use&quot; and &quot;Proprietary Information&quot;" ma:internalName="Classification_x0020_Caveat" ma:readOnly="false">
      <xsd:simpleType>
        <xsd:restriction base="dms:Text">
          <xsd:maxLength value="255"/>
        </xsd:restriction>
      </xsd:simpleType>
    </xsd:element>
    <xsd:element name="Issue_x0020_Date" ma:index="8" nillable="true" ma:displayName="Issue Date" ma:format="DateOnly" ma:internalName="Issue_x0020_Date" ma:readOnly="false">
      <xsd:simpleType>
        <xsd:restriction base="dms:DateTime"/>
      </xsd:simpleType>
    </xsd:element>
    <xsd:element name="Issue" ma:index="9" nillable="true" ma:displayName="Issue" ma:internalName="Issue" ma:readOnly="false">
      <xsd:simpleType>
        <xsd:restriction base="dms:Text">
          <xsd:maxLength value="4"/>
        </xsd:restriction>
      </xsd:simpleType>
    </xsd:element>
    <xsd:element name="Distribution" ma:index="12" nillable="true" ma:displayName="Distribution" ma:internalName="Distribution" ma:readOnly="false">
      <xsd:simpleType>
        <xsd:restriction base="dms:Text">
          <xsd:maxLength value="255"/>
        </xsd:restriction>
      </xsd:simpleType>
    </xsd:element>
    <xsd:element name="Organisational_x0020_entity" ma:index="13" nillable="true" ma:displayName="Organisational entity" ma:internalName="Organisational_x0020_entity" ma:readOnly="false">
      <xsd:simpleType>
        <xsd:restriction base="dms:Text">
          <xsd:maxLength value="255"/>
        </xsd:restriction>
      </xsd:simpleType>
    </xsd:element>
    <xsd:element name="AutoSync" ma:index="18" nillable="true" ma:displayName="AutoSync" ma:default="0" ma:internalName="AutoSync" ma:readOnly="false">
      <xsd:simpleType>
        <xsd:restriction base="dms:Boolean"/>
      </xsd:simpleType>
    </xsd:element>
    <xsd:element name="Revision" ma:index="19" nillable="true" ma:displayName="Revision" ma:internalName="Revision0" ma:readOnly="false">
      <xsd:simpleType>
        <xsd:restriction base="dms:Text">
          <xsd:maxLength value="4"/>
        </xsd:restriction>
      </xsd:simpleType>
    </xsd:element>
    <xsd:element name="In_iShare" ma:index="22" nillable="true" ma:displayName="In_iShare" ma:default="0" ma:hidden="true" ma:internalName="In_iShare" ma:readOnly="false">
      <xsd:simpleType>
        <xsd:restriction base="dms:Boolean"/>
      </xsd:simpleType>
    </xsd:element>
    <xsd:element name="SharedWithUsers" ma:index="26"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882fefd-edbf-419f-b728-59b3df2b3fdf" elementFormDefault="qualified">
    <xsd:import namespace="http://schemas.microsoft.com/office/2006/documentManagement/types"/>
    <xsd:import namespace="http://schemas.microsoft.com/office/infopath/2007/PartnerControls"/>
    <xsd:element name="Revision" ma:index="10" nillable="true" ma:displayName="Revision" ma:internalName="Revision" ma:readOnly="false">
      <xsd:simpleType>
        <xsd:restriction base="dms:Text">
          <xsd:maxLength value="4"/>
        </xsd:restriction>
      </xsd:simpleType>
    </xsd:element>
    <xsd:element name="Status" ma:index="11" nillable="true" ma:displayName="Status" ma:format="Dropdown" ma:internalName="Status" ma:readOnly="false">
      <xsd:simpleType>
        <xsd:restriction base="dms:Choice">
          <xsd:enumeration value="N/A"/>
          <xsd:enumeration value="For Information Only"/>
          <xsd:enumeration value="Draft"/>
          <xsd:enumeration value="Under Review"/>
          <xsd:enumeration value="Approved"/>
          <xsd:enumeration value="ESA Approved"/>
          <xsd:enumeration value="Issued"/>
          <xsd:enumeration value="Rejected"/>
          <xsd:enumeration value="Withdrawn"/>
          <xsd:enumeration value="Superseded"/>
        </xsd:restriction>
      </xsd:simpleType>
    </xsd:element>
    <xsd:element name="Status" ma:index="20" nillable="true" ma:displayName="Status" ma:format="Dropdown" ma:internalName="Status0" ma:readOnly="false">
      <xsd:simpleType>
        <xsd:restriction base="dms:Choice">
          <xsd:enumeration value="N/A"/>
          <xsd:enumeration value="For Information Only"/>
          <xsd:enumeration value="Draft"/>
          <xsd:enumeration value="Under Review"/>
          <xsd:enumeration value="Approved"/>
          <xsd:enumeration value="ESA Approved"/>
          <xsd:enumeration value="Issued"/>
          <xsd:enumeration value="Rejected"/>
          <xsd:enumeration value="Withdrawn"/>
          <xsd:enumeration value="Superseded"/>
        </xsd:restriction>
      </xsd:simpleType>
    </xsd:element>
    <xsd:element name="Comment" ma:index="27" nillable="true" ma:displayName="Comment" ma:description="Column introduced because the legacy column Comments is not editable  (Jan2019)" ma:internalName="Comment">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5" ma:displayName="Author"/>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ma:index="15" ma:displayName="Comments"/>
        <xsd:element name="keywords" minOccurs="0" maxOccurs="1" type="xsd:string" ma:index="14"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7E4199-30FE-43A8-B05A-717D488AD8FC}">
  <ds:schemaRefs>
    <ds:schemaRef ds:uri="http://schemas.microsoft.com/sharepoint/v3/contenttype/forms"/>
  </ds:schemaRefs>
</ds:datastoreItem>
</file>

<file path=customXml/itemProps2.xml><?xml version="1.0" encoding="utf-8"?>
<ds:datastoreItem xmlns:ds="http://schemas.openxmlformats.org/officeDocument/2006/customXml" ds:itemID="{7483F50F-9728-41F6-BCA7-DC1A8058B4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656353-eb15-4486-b3d8-30aa6536034d"/>
    <ds:schemaRef ds:uri="2882fefd-edbf-419f-b728-59b3df2b3f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3976fa30-1907-4356-8241-62ea5e1c0256}" enabled="1" method="Standard" siteId="{9a5cacd0-2bef-4dd7-ac5c-7ebe1f54f495}"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Intro</vt:lpstr>
      <vt:lpstr>Combined profit and loss</vt:lpstr>
      <vt:lpstr>Help</vt:lpstr>
      <vt:lpstr>'Combined profit and loss'!Print_Area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Sartori</dc:creator>
  <cp:lastModifiedBy>Francesco Feliciani</cp:lastModifiedBy>
  <cp:lastPrinted>2023-07-21T12:38:43Z</cp:lastPrinted>
  <dcterms:created xsi:type="dcterms:W3CDTF">2019-09-06T11:35:51Z</dcterms:created>
  <dcterms:modified xsi:type="dcterms:W3CDTF">2024-10-31T11:20:18Z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0x010100FFE2BB827A0C344D96F3D16996937D040090962B87E6E7394AA038E04B58E60BB4</vt:lpwstr>
  </property>
</Properties>
</file>